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@KELAS\SIM1-bengkayang\Materi\"/>
    </mc:Choice>
  </mc:AlternateContent>
  <xr:revisionPtr revIDLastSave="0" documentId="8_{4662E76E-3D4A-4656-9D9D-2BB5FD641A45}" xr6:coauthVersionLast="47" xr6:coauthVersionMax="47" xr10:uidLastSave="{00000000-0000-0000-0000-000000000000}"/>
  <bookViews>
    <workbookView xWindow="-110" yWindow="-110" windowWidth="19420" windowHeight="10420" firstSheet="2" activeTab="3" xr2:uid="{EBA1EDB9-EE1B-4EB0-A7E2-707D7AAC106D}"/>
    <workbookView xWindow="-110" yWindow="-110" windowWidth="19420" windowHeight="10420" activeTab="1" xr2:uid="{598A78F1-B7D0-480D-8363-F56A897FB900}"/>
  </bookViews>
  <sheets>
    <sheet name="Sheet1" sheetId="1" r:id="rId1"/>
    <sheet name="anggota" sheetId="4" r:id="rId2"/>
    <sheet name="buku" sheetId="5" r:id="rId3"/>
    <sheet name="peminjaman" sheetId="3" r:id="rId4"/>
    <sheet name="pengembalian" sheetId="2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" i="4" l="1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4" i="4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4" i="2"/>
  <c r="J5" i="3"/>
  <c r="J6" i="3"/>
  <c r="J7" i="3"/>
  <c r="J8" i="3"/>
  <c r="J9" i="3"/>
  <c r="J10" i="3"/>
  <c r="J11" i="3"/>
  <c r="J12" i="3"/>
  <c r="J13" i="3"/>
  <c r="J14" i="3"/>
  <c r="J15" i="3"/>
  <c r="J16" i="3"/>
  <c r="J17" i="3"/>
  <c r="J18" i="3"/>
  <c r="J19" i="3"/>
  <c r="J20" i="3"/>
  <c r="J21" i="3"/>
  <c r="J22" i="3"/>
  <c r="J23" i="3"/>
  <c r="J24" i="3"/>
  <c r="J25" i="3"/>
  <c r="J26" i="3"/>
  <c r="J27" i="3"/>
  <c r="J28" i="3"/>
  <c r="J29" i="3"/>
  <c r="J30" i="3"/>
  <c r="J31" i="3"/>
  <c r="J32" i="3"/>
  <c r="J33" i="3"/>
  <c r="J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4" i="3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5" i="2"/>
  <c r="H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4" i="2"/>
  <c r="H5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4" i="3"/>
  <c r="G5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4" i="3"/>
</calcChain>
</file>

<file path=xl/sharedStrings.xml><?xml version="1.0" encoding="utf-8"?>
<sst xmlns="http://schemas.openxmlformats.org/spreadsheetml/2006/main" count="488" uniqueCount="314">
  <si>
    <t>Field</t>
  </si>
  <si>
    <t>Keterangan</t>
  </si>
  <si>
    <t>ID_Anggota (PK)</t>
  </si>
  <si>
    <t>Kode unik anggota</t>
  </si>
  <si>
    <t>Nama</t>
  </si>
  <si>
    <t>Nama anggota</t>
  </si>
  <si>
    <t>Alamat</t>
  </si>
  <si>
    <t>Alamat anggota</t>
  </si>
  <si>
    <t>No_Telepon</t>
  </si>
  <si>
    <t>Nomor telepon</t>
  </si>
  <si>
    <t>Tabel Anggota</t>
  </si>
  <si>
    <t>Tabel Buku</t>
  </si>
  <si>
    <t>ID_Buku (PK)</t>
  </si>
  <si>
    <t>Kode unik buku</t>
  </si>
  <si>
    <t>Judul</t>
  </si>
  <si>
    <t>Judul buku</t>
  </si>
  <si>
    <t>Pengarang</t>
  </si>
  <si>
    <t>Nama pengarang</t>
  </si>
  <si>
    <t>Penerbit</t>
  </si>
  <si>
    <t>Nama penerbit</t>
  </si>
  <si>
    <t>Tahun_Terbit</t>
  </si>
  <si>
    <t>Tahun terbit</t>
  </si>
  <si>
    <t>Tabel Peminjaman</t>
  </si>
  <si>
    <t>ID_Peminjaman (PK)</t>
  </si>
  <si>
    <t>Kode transaksi peminjaman</t>
  </si>
  <si>
    <t>ID_Anggota (FK)</t>
  </si>
  <si>
    <t>Mengacu ke tabel anggota</t>
  </si>
  <si>
    <t>ID_Buku (FK)</t>
  </si>
  <si>
    <t>Mengacu ke tabel buku</t>
  </si>
  <si>
    <t>Tanggal_Peminjaman</t>
  </si>
  <si>
    <t>Tanggal pinjam</t>
  </si>
  <si>
    <t>Tanggal_Jatuh_Tempo</t>
  </si>
  <si>
    <t>Batas pengembalian</t>
  </si>
  <si>
    <t>Tabel Pengembalian</t>
  </si>
  <si>
    <t>ID_Pengembalian (PK)</t>
  </si>
  <si>
    <t>Kode transaksi pengembalian</t>
  </si>
  <si>
    <t>ID_Peminjaman (FK)</t>
  </si>
  <si>
    <t>Mengacu ke tabel peminjaman</t>
  </si>
  <si>
    <t>Tanggal_Pengembalian</t>
  </si>
  <si>
    <t>Tanggal kembali</t>
  </si>
  <si>
    <t>Denda</t>
  </si>
  <si>
    <t>Biaya keterlambatan</t>
  </si>
  <si>
    <t>Tipe</t>
  </si>
  <si>
    <t>Number</t>
  </si>
  <si>
    <t>Text</t>
  </si>
  <si>
    <t>Date</t>
  </si>
  <si>
    <t>ID_Anggota</t>
  </si>
  <si>
    <t>A001</t>
  </si>
  <si>
    <t>Budi Santoso</t>
  </si>
  <si>
    <t>Jakarta Selatan</t>
  </si>
  <si>
    <t>A002</t>
  </si>
  <si>
    <t>Siti Aminah</t>
  </si>
  <si>
    <t>Jakarta Barat</t>
  </si>
  <si>
    <t>A003</t>
  </si>
  <si>
    <t>Andi Pratama</t>
  </si>
  <si>
    <t>Depok</t>
  </si>
  <si>
    <t>A004</t>
  </si>
  <si>
    <t>Rina Kurnia</t>
  </si>
  <si>
    <t>Bekasi</t>
  </si>
  <si>
    <t>A005</t>
  </si>
  <si>
    <t>Joko Widodo</t>
  </si>
  <si>
    <t>Bogor</t>
  </si>
  <si>
    <t>A006</t>
  </si>
  <si>
    <t>Maria Fransiska</t>
  </si>
  <si>
    <t>Tangerang</t>
  </si>
  <si>
    <t>A007</t>
  </si>
  <si>
    <t>Adi Saputra</t>
  </si>
  <si>
    <t>Jakarta Timur</t>
  </si>
  <si>
    <t>A008</t>
  </si>
  <si>
    <t>Nur Aisyah</t>
  </si>
  <si>
    <t>Jakarta Utara</t>
  </si>
  <si>
    <t>A009</t>
  </si>
  <si>
    <t>Hendra Wijaya</t>
  </si>
  <si>
    <t>A010</t>
  </si>
  <si>
    <t>Dina Marlina</t>
  </si>
  <si>
    <t>A011</t>
  </si>
  <si>
    <t>Fajar Nugroho</t>
  </si>
  <si>
    <t>A012</t>
  </si>
  <si>
    <t>Lestari Wulandari</t>
  </si>
  <si>
    <t>A013</t>
  </si>
  <si>
    <t>Aldi Firmansyah</t>
  </si>
  <si>
    <t>A014</t>
  </si>
  <si>
    <t>Putri Sukma</t>
  </si>
  <si>
    <t>A015</t>
  </si>
  <si>
    <t>Rahmat Hidayat</t>
  </si>
  <si>
    <t>A016</t>
  </si>
  <si>
    <t>Farah Nabila</t>
  </si>
  <si>
    <t>A017</t>
  </si>
  <si>
    <t>Daniel Prakoso</t>
  </si>
  <si>
    <t>A018</t>
  </si>
  <si>
    <t>Monalisa Hutapea</t>
  </si>
  <si>
    <t>A019</t>
  </si>
  <si>
    <t>Wahyu Hermawan</t>
  </si>
  <si>
    <t>A020</t>
  </si>
  <si>
    <t>Syahrul Ramadhan</t>
  </si>
  <si>
    <t>A021</t>
  </si>
  <si>
    <t>Eka Purnama</t>
  </si>
  <si>
    <t>A022</t>
  </si>
  <si>
    <t>Ridho Saputra</t>
  </si>
  <si>
    <t>A023</t>
  </si>
  <si>
    <t>Nabila Zahra</t>
  </si>
  <si>
    <t>A024</t>
  </si>
  <si>
    <t>Dimas Putra</t>
  </si>
  <si>
    <t>A025</t>
  </si>
  <si>
    <t>Amanda Larasati</t>
  </si>
  <si>
    <t>A026</t>
  </si>
  <si>
    <t>Kevin Jonathan</t>
  </si>
  <si>
    <t>A027</t>
  </si>
  <si>
    <t>Gilang Mahendra</t>
  </si>
  <si>
    <t>A028</t>
  </si>
  <si>
    <t>Hafizh Alamsyah</t>
  </si>
  <si>
    <t>A029</t>
  </si>
  <si>
    <t>Via Andriana</t>
  </si>
  <si>
    <t>A030</t>
  </si>
  <si>
    <t>Prasetyo Dwi</t>
  </si>
  <si>
    <t>0812000001</t>
  </si>
  <si>
    <t>0812000002</t>
  </si>
  <si>
    <t>0812000003</t>
  </si>
  <si>
    <t>0812000004</t>
  </si>
  <si>
    <t>0812000005</t>
  </si>
  <si>
    <t>0812000006</t>
  </si>
  <si>
    <t>0812000007</t>
  </si>
  <si>
    <t>0812000008</t>
  </si>
  <si>
    <t>0812000009</t>
  </si>
  <si>
    <t>0812000010</t>
  </si>
  <si>
    <t>0812000011</t>
  </si>
  <si>
    <t>0812000012</t>
  </si>
  <si>
    <t>0812000013</t>
  </si>
  <si>
    <t>0812000014</t>
  </si>
  <si>
    <t>0812000015</t>
  </si>
  <si>
    <t>0812000016</t>
  </si>
  <si>
    <t>0812000017</t>
  </si>
  <si>
    <t>0812000018</t>
  </si>
  <si>
    <t>0812000019</t>
  </si>
  <si>
    <t>0812000020</t>
  </si>
  <si>
    <t>0812000021</t>
  </si>
  <si>
    <t>0812000022</t>
  </si>
  <si>
    <t>0812000023</t>
  </si>
  <si>
    <t>0812000024</t>
  </si>
  <si>
    <t>0812000025</t>
  </si>
  <si>
    <t>0812000026</t>
  </si>
  <si>
    <t>0812000027</t>
  </si>
  <si>
    <t>0812000028</t>
  </si>
  <si>
    <t>0812000029</t>
  </si>
  <si>
    <t>0812000030</t>
  </si>
  <si>
    <t>ID_Buku</t>
  </si>
  <si>
    <t>Judul Buku</t>
  </si>
  <si>
    <t>Tahun</t>
  </si>
  <si>
    <t>B001</t>
  </si>
  <si>
    <t>Pemrograman Python Dasar</t>
  </si>
  <si>
    <t>Andi Wijaya</t>
  </si>
  <si>
    <t>Informatika</t>
  </si>
  <si>
    <t>B002</t>
  </si>
  <si>
    <t>Manajemen Basis Data</t>
  </si>
  <si>
    <t>S. Kurniawan</t>
  </si>
  <si>
    <t>Graha Ilmu</t>
  </si>
  <si>
    <t>B003</t>
  </si>
  <si>
    <t>Algoritma &amp; Struktur Data</t>
  </si>
  <si>
    <t>D. Hidayat</t>
  </si>
  <si>
    <t>Andi</t>
  </si>
  <si>
    <t>B004</t>
  </si>
  <si>
    <t>Sistem Informasi Manajemen</t>
  </si>
  <si>
    <t>M. Pratama</t>
  </si>
  <si>
    <t>Salemba</t>
  </si>
  <si>
    <t>B005</t>
  </si>
  <si>
    <t>Jaringan Komputer</t>
  </si>
  <si>
    <t>R. Nugroho</t>
  </si>
  <si>
    <t>B006</t>
  </si>
  <si>
    <t>Pemrograman Web Modern</t>
  </si>
  <si>
    <t>T. Putra</t>
  </si>
  <si>
    <t>B007</t>
  </si>
  <si>
    <t>Dasar-Dasar Akuntansi</t>
  </si>
  <si>
    <t>Hana Santoso</t>
  </si>
  <si>
    <t>Erlangga</t>
  </si>
  <si>
    <t>B008</t>
  </si>
  <si>
    <t>Pengantar Kecerdasan Buatan</t>
  </si>
  <si>
    <t>Ferry Kurnia</t>
  </si>
  <si>
    <t>B009</t>
  </si>
  <si>
    <t>Administrasi Bisnis</t>
  </si>
  <si>
    <t>Lina Dwi</t>
  </si>
  <si>
    <t>B010</t>
  </si>
  <si>
    <t>Statistika Untuk Pemula</t>
  </si>
  <si>
    <t>F. Wijaya</t>
  </si>
  <si>
    <t>B011</t>
  </si>
  <si>
    <t>Manajemen Keuangan</t>
  </si>
  <si>
    <t>A. Siregar</t>
  </si>
  <si>
    <t>B012</t>
  </si>
  <si>
    <t>Komunikasi Bisnis</t>
  </si>
  <si>
    <t>Y. Anggraini</t>
  </si>
  <si>
    <t>B013</t>
  </si>
  <si>
    <t>Dasar Pemrograman Java</t>
  </si>
  <si>
    <t>H. Ramadhan</t>
  </si>
  <si>
    <t>B014</t>
  </si>
  <si>
    <t>Metode Penelitian</t>
  </si>
  <si>
    <t>Sari P.</t>
  </si>
  <si>
    <t>B015</t>
  </si>
  <si>
    <t>Sistem Operasi</t>
  </si>
  <si>
    <t>Rahman K.</t>
  </si>
  <si>
    <t>B016</t>
  </si>
  <si>
    <t>Pengantar Teknologi Informasi</t>
  </si>
  <si>
    <t>R. Pradipta</t>
  </si>
  <si>
    <t>B017</t>
  </si>
  <si>
    <t>Data Mining dengan Python</t>
  </si>
  <si>
    <t>N. Yusuf</t>
  </si>
  <si>
    <t>B018</t>
  </si>
  <si>
    <t>Perancangan Basis Data</t>
  </si>
  <si>
    <t>D. Prakoso</t>
  </si>
  <si>
    <t>B019</t>
  </si>
  <si>
    <t>Statistika Lanjut</t>
  </si>
  <si>
    <t>S. Azzahra</t>
  </si>
  <si>
    <t>B020</t>
  </si>
  <si>
    <t>Audit Sistem Informasi</t>
  </si>
  <si>
    <t>B. Firmansyah</t>
  </si>
  <si>
    <t>B021</t>
  </si>
  <si>
    <t>Machine Learning Dasar</t>
  </si>
  <si>
    <t>R. Fauzan</t>
  </si>
  <si>
    <t>B022</t>
  </si>
  <si>
    <t>Sistem Pendukung Keputusan</t>
  </si>
  <si>
    <t>D. Supriyanto</t>
  </si>
  <si>
    <t>B023</t>
  </si>
  <si>
    <t>Bahasa Indonesia Profesional</t>
  </si>
  <si>
    <t>N. Cahyani</t>
  </si>
  <si>
    <t>B024</t>
  </si>
  <si>
    <t>Matematika Diskrit</t>
  </si>
  <si>
    <t>I. Pratama</t>
  </si>
  <si>
    <t>B025</t>
  </si>
  <si>
    <t>Pemrograman Mobile Android</t>
  </si>
  <si>
    <t>J. Fernando</t>
  </si>
  <si>
    <t>B026</t>
  </si>
  <si>
    <t>Logika Informatika</t>
  </si>
  <si>
    <t>D. Hamdani</t>
  </si>
  <si>
    <t>B027</t>
  </si>
  <si>
    <t>Desain Antarmuka Pengguna</t>
  </si>
  <si>
    <t>L. Munandar</t>
  </si>
  <si>
    <t>B028</t>
  </si>
  <si>
    <t>Pengantar Manajemen</t>
  </si>
  <si>
    <t>S. Nursalim</t>
  </si>
  <si>
    <t>B029</t>
  </si>
  <si>
    <t>E-Commerce Modern</t>
  </si>
  <si>
    <t>F. Rinaldi</t>
  </si>
  <si>
    <t>B030</t>
  </si>
  <si>
    <t>Big Data Analytics</t>
  </si>
  <si>
    <t>A. Gunawan</t>
  </si>
  <si>
    <t>ID_Peminjaman</t>
  </si>
  <si>
    <t>Tgl_Pinjam</t>
  </si>
  <si>
    <t>Tgl_Jatuh_Tempo</t>
  </si>
  <si>
    <t>P001</t>
  </si>
  <si>
    <t>P002</t>
  </si>
  <si>
    <t>P003</t>
  </si>
  <si>
    <t>P004</t>
  </si>
  <si>
    <t>P005</t>
  </si>
  <si>
    <t>P006</t>
  </si>
  <si>
    <t>P007</t>
  </si>
  <si>
    <t>P008</t>
  </si>
  <si>
    <t>P009</t>
  </si>
  <si>
    <t>P010</t>
  </si>
  <si>
    <t>P011</t>
  </si>
  <si>
    <t>P012</t>
  </si>
  <si>
    <t>P013</t>
  </si>
  <si>
    <t>P014</t>
  </si>
  <si>
    <t>P015</t>
  </si>
  <si>
    <t>P016</t>
  </si>
  <si>
    <t>P017</t>
  </si>
  <si>
    <t>P018</t>
  </si>
  <si>
    <t>P019</t>
  </si>
  <si>
    <t>P020</t>
  </si>
  <si>
    <t>P021</t>
  </si>
  <si>
    <t>P022</t>
  </si>
  <si>
    <t>P023</t>
  </si>
  <si>
    <t>P024</t>
  </si>
  <si>
    <t>P025</t>
  </si>
  <si>
    <t>P026</t>
  </si>
  <si>
    <t>P027</t>
  </si>
  <si>
    <t>P028</t>
  </si>
  <si>
    <t>P029</t>
  </si>
  <si>
    <t>P030</t>
  </si>
  <si>
    <t>ID_Pengembalian</t>
  </si>
  <si>
    <t>Tgl_Kembali</t>
  </si>
  <si>
    <t>K001</t>
  </si>
  <si>
    <t>K002</t>
  </si>
  <si>
    <t>K003</t>
  </si>
  <si>
    <t>K004</t>
  </si>
  <si>
    <t>K005</t>
  </si>
  <si>
    <t>K006</t>
  </si>
  <si>
    <t>K007</t>
  </si>
  <si>
    <t>K008</t>
  </si>
  <si>
    <t>K009</t>
  </si>
  <si>
    <t>K010</t>
  </si>
  <si>
    <t>K011</t>
  </si>
  <si>
    <t>K012</t>
  </si>
  <si>
    <t>K013</t>
  </si>
  <si>
    <t>K014</t>
  </si>
  <si>
    <t>K015</t>
  </si>
  <si>
    <t>K016</t>
  </si>
  <si>
    <t>K017</t>
  </si>
  <si>
    <t>K018</t>
  </si>
  <si>
    <t>K019</t>
  </si>
  <si>
    <t>K020</t>
  </si>
  <si>
    <t>K021</t>
  </si>
  <si>
    <t>K022</t>
  </si>
  <si>
    <t>K023</t>
  </si>
  <si>
    <t>K024</t>
  </si>
  <si>
    <t>K025</t>
  </si>
  <si>
    <t>K026</t>
  </si>
  <si>
    <t>K027</t>
  </si>
  <si>
    <t>K028</t>
  </si>
  <si>
    <t>K029</t>
  </si>
  <si>
    <t>K030</t>
  </si>
  <si>
    <t>Testing 1</t>
  </si>
  <si>
    <t>Testing 2</t>
  </si>
  <si>
    <t>Testing 3</t>
  </si>
  <si>
    <t>Peminjam</t>
  </si>
  <si>
    <t>Nama Anggota</t>
  </si>
  <si>
    <t>Pinjam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</si>
</sst>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9" formatCode="_-* #,##0_-;\-* #,##0_-;_-* &quot;-&quot;??_-;_-@_-"/>
  </numFmts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b/>
      <sz val="13.5"/>
      <color theme="1"/>
      <name val="Calibri"/>
      <family val="2"/>
      <charset val="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/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0" fontId="2" fillId="0" borderId="0" xfId="0" applyFont="1" applyAlignment="1">
      <alignment horizontal="center" vertical="center"/>
    </xf>
    <xf numFmtId="14" fontId="0" fillId="0" borderId="0" xfId="0" applyNumberFormat="1"/>
    <xf numFmtId="14" fontId="0" fillId="0" borderId="0" xfId="0" applyNumberFormat="1" applyAlignment="1">
      <alignment vertical="center" wrapText="1"/>
    </xf>
    <xf numFmtId="169" fontId="2" fillId="0" borderId="0" xfId="1" applyNumberFormat="1" applyFont="1" applyAlignment="1">
      <alignment horizontal="center" vertical="center" wrapText="1"/>
    </xf>
    <xf numFmtId="169" fontId="0" fillId="0" borderId="0" xfId="1" applyNumberFormat="1" applyFont="1" applyAlignment="1">
      <alignment vertical="center" wrapText="1"/>
    </xf>
    <xf numFmtId="169" fontId="0" fillId="0" borderId="0" xfId="1" applyNumberFormat="1" applyFont="1"/>
    <xf numFmtId="0" fontId="0" fillId="0" borderId="0" xfId="0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F8B35E-A824-45EF-8F4E-CA812BFAF717}">
  <dimension ref="B2:D37"/>
  <sheetViews>
    <sheetView topLeftCell="A16" zoomScale="130" zoomScaleNormal="130" workbookViewId="0">
      <selection activeCell="B24" sqref="B24:B28"/>
    </sheetView>
    <sheetView zoomScale="130" zoomScaleNormal="130" workbookViewId="1">
      <selection activeCell="B34" sqref="B34:B37"/>
    </sheetView>
  </sheetViews>
  <sheetFormatPr defaultRowHeight="17" customHeight="1" x14ac:dyDescent="0.35"/>
  <cols>
    <col min="2" max="2" width="22.6328125" customWidth="1"/>
    <col min="3" max="3" width="29.36328125" customWidth="1"/>
  </cols>
  <sheetData>
    <row r="2" spans="2:4" ht="17" customHeight="1" x14ac:dyDescent="0.35">
      <c r="B2" s="3" t="s">
        <v>10</v>
      </c>
    </row>
    <row r="3" spans="2:4" ht="4" customHeight="1" x14ac:dyDescent="0.35">
      <c r="B3" s="3"/>
    </row>
    <row r="4" spans="2:4" ht="17" customHeight="1" x14ac:dyDescent="0.35">
      <c r="B4" s="4" t="s">
        <v>0</v>
      </c>
      <c r="C4" s="4" t="s">
        <v>1</v>
      </c>
      <c r="D4" s="4" t="s">
        <v>42</v>
      </c>
    </row>
    <row r="5" spans="2:4" ht="17" customHeight="1" x14ac:dyDescent="0.35">
      <c r="B5" s="2" t="s">
        <v>2</v>
      </c>
      <c r="C5" s="2" t="s">
        <v>3</v>
      </c>
      <c r="D5" t="s">
        <v>43</v>
      </c>
    </row>
    <row r="6" spans="2:4" ht="17" customHeight="1" x14ac:dyDescent="0.35">
      <c r="B6" s="2" t="s">
        <v>4</v>
      </c>
      <c r="C6" s="2" t="s">
        <v>5</v>
      </c>
      <c r="D6" t="s">
        <v>44</v>
      </c>
    </row>
    <row r="7" spans="2:4" ht="17" customHeight="1" x14ac:dyDescent="0.35">
      <c r="B7" s="2" t="s">
        <v>6</v>
      </c>
      <c r="C7" s="2" t="s">
        <v>7</v>
      </c>
      <c r="D7" t="s">
        <v>44</v>
      </c>
    </row>
    <row r="8" spans="2:4" ht="17" customHeight="1" x14ac:dyDescent="0.35">
      <c r="B8" s="2" t="s">
        <v>8</v>
      </c>
      <c r="C8" s="2" t="s">
        <v>9</v>
      </c>
      <c r="D8" t="s">
        <v>44</v>
      </c>
    </row>
    <row r="11" spans="2:4" ht="17" customHeight="1" x14ac:dyDescent="0.35">
      <c r="B11" s="6" t="s">
        <v>11</v>
      </c>
    </row>
    <row r="12" spans="2:4" ht="4" customHeight="1" x14ac:dyDescent="0.35"/>
    <row r="13" spans="2:4" ht="17" customHeight="1" x14ac:dyDescent="0.35">
      <c r="B13" s="4" t="s">
        <v>0</v>
      </c>
      <c r="C13" s="4" t="s">
        <v>1</v>
      </c>
      <c r="D13" s="4" t="s">
        <v>42</v>
      </c>
    </row>
    <row r="14" spans="2:4" ht="17" customHeight="1" x14ac:dyDescent="0.35">
      <c r="B14" s="2" t="s">
        <v>12</v>
      </c>
      <c r="C14" s="2" t="s">
        <v>13</v>
      </c>
      <c r="D14" t="s">
        <v>43</v>
      </c>
    </row>
    <row r="15" spans="2:4" ht="17" customHeight="1" x14ac:dyDescent="0.35">
      <c r="B15" s="2" t="s">
        <v>14</v>
      </c>
      <c r="C15" s="2" t="s">
        <v>15</v>
      </c>
      <c r="D15" t="s">
        <v>44</v>
      </c>
    </row>
    <row r="16" spans="2:4" ht="17" customHeight="1" x14ac:dyDescent="0.35">
      <c r="B16" s="2" t="s">
        <v>16</v>
      </c>
      <c r="C16" s="2" t="s">
        <v>17</v>
      </c>
      <c r="D16" t="s">
        <v>44</v>
      </c>
    </row>
    <row r="17" spans="2:4" ht="17" customHeight="1" x14ac:dyDescent="0.35">
      <c r="B17" s="2" t="s">
        <v>18</v>
      </c>
      <c r="C17" s="2" t="s">
        <v>19</v>
      </c>
      <c r="D17" t="s">
        <v>44</v>
      </c>
    </row>
    <row r="18" spans="2:4" ht="17" customHeight="1" x14ac:dyDescent="0.35">
      <c r="B18" s="2" t="s">
        <v>20</v>
      </c>
      <c r="C18" s="2" t="s">
        <v>21</v>
      </c>
      <c r="D18" t="s">
        <v>43</v>
      </c>
    </row>
    <row r="21" spans="2:4" ht="17" customHeight="1" x14ac:dyDescent="0.35">
      <c r="B21" s="6" t="s">
        <v>22</v>
      </c>
    </row>
    <row r="22" spans="2:4" ht="4" customHeight="1" x14ac:dyDescent="0.35"/>
    <row r="23" spans="2:4" ht="17" customHeight="1" x14ac:dyDescent="0.35">
      <c r="B23" s="4" t="s">
        <v>0</v>
      </c>
      <c r="C23" s="4" t="s">
        <v>1</v>
      </c>
      <c r="D23" s="4" t="s">
        <v>42</v>
      </c>
    </row>
    <row r="24" spans="2:4" ht="17" customHeight="1" x14ac:dyDescent="0.35">
      <c r="B24" s="2" t="s">
        <v>23</v>
      </c>
      <c r="C24" s="2" t="s">
        <v>24</v>
      </c>
      <c r="D24" t="s">
        <v>43</v>
      </c>
    </row>
    <row r="25" spans="2:4" ht="17" customHeight="1" x14ac:dyDescent="0.35">
      <c r="B25" s="2" t="s">
        <v>25</v>
      </c>
      <c r="C25" s="2" t="s">
        <v>26</v>
      </c>
      <c r="D25" t="s">
        <v>43</v>
      </c>
    </row>
    <row r="26" spans="2:4" ht="17" customHeight="1" x14ac:dyDescent="0.35">
      <c r="B26" s="2" t="s">
        <v>27</v>
      </c>
      <c r="C26" s="2" t="s">
        <v>28</v>
      </c>
      <c r="D26" t="s">
        <v>43</v>
      </c>
    </row>
    <row r="27" spans="2:4" ht="17" customHeight="1" x14ac:dyDescent="0.35">
      <c r="B27" s="2" t="s">
        <v>29</v>
      </c>
      <c r="C27" s="2" t="s">
        <v>30</v>
      </c>
      <c r="D27" t="s">
        <v>45</v>
      </c>
    </row>
    <row r="28" spans="2:4" ht="17" customHeight="1" x14ac:dyDescent="0.35">
      <c r="B28" s="2" t="s">
        <v>31</v>
      </c>
      <c r="C28" s="2" t="s">
        <v>32</v>
      </c>
      <c r="D28" t="s">
        <v>45</v>
      </c>
    </row>
    <row r="31" spans="2:4" ht="17" customHeight="1" x14ac:dyDescent="0.35">
      <c r="B31" s="6" t="s">
        <v>33</v>
      </c>
    </row>
    <row r="32" spans="2:4" ht="4" customHeight="1" x14ac:dyDescent="0.35"/>
    <row r="33" spans="2:4" ht="17" customHeight="1" x14ac:dyDescent="0.35">
      <c r="B33" s="4" t="s">
        <v>0</v>
      </c>
      <c r="C33" s="4" t="s">
        <v>1</v>
      </c>
      <c r="D33" s="4" t="s">
        <v>42</v>
      </c>
    </row>
    <row r="34" spans="2:4" ht="17" customHeight="1" x14ac:dyDescent="0.35">
      <c r="B34" s="2" t="s">
        <v>34</v>
      </c>
      <c r="C34" s="2" t="s">
        <v>35</v>
      </c>
      <c r="D34" t="s">
        <v>43</v>
      </c>
    </row>
    <row r="35" spans="2:4" ht="17" customHeight="1" x14ac:dyDescent="0.35">
      <c r="B35" s="2" t="s">
        <v>36</v>
      </c>
      <c r="C35" s="2" t="s">
        <v>37</v>
      </c>
      <c r="D35" t="s">
        <v>43</v>
      </c>
    </row>
    <row r="36" spans="2:4" ht="17" customHeight="1" x14ac:dyDescent="0.35">
      <c r="B36" s="2" t="s">
        <v>38</v>
      </c>
      <c r="C36" s="2" t="s">
        <v>39</v>
      </c>
      <c r="D36" t="s">
        <v>45</v>
      </c>
    </row>
    <row r="37" spans="2:4" ht="17" customHeight="1" x14ac:dyDescent="0.35">
      <c r="B37" s="2" t="s">
        <v>40</v>
      </c>
      <c r="C37" s="2" t="s">
        <v>41</v>
      </c>
      <c r="D37" t="s">
        <v>43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9F6A1-80EC-44EA-B9C4-4BD3806F4A0E}">
  <dimension ref="B3:G33"/>
  <sheetViews>
    <sheetView zoomScale="145" zoomScaleNormal="145" workbookViewId="0">
      <selection activeCell="D6" sqref="D6"/>
    </sheetView>
    <sheetView tabSelected="1" zoomScale="115" zoomScaleNormal="115" workbookViewId="1">
      <selection activeCell="E9" sqref="E9"/>
    </sheetView>
  </sheetViews>
  <sheetFormatPr defaultRowHeight="14.5" x14ac:dyDescent="0.35"/>
  <cols>
    <col min="2" max="2" width="14.26953125" bestFit="1" customWidth="1"/>
    <col min="3" max="3" width="25.1796875" customWidth="1"/>
    <col min="4" max="4" width="19.6328125" customWidth="1"/>
    <col min="5" max="5" width="12.453125" style="9" customWidth="1"/>
    <col min="6" max="6" width="10.7265625" style="16" customWidth="1"/>
  </cols>
  <sheetData>
    <row r="3" spans="2:7" x14ac:dyDescent="0.35">
      <c r="B3" s="1" t="s">
        <v>46</v>
      </c>
      <c r="C3" s="1" t="s">
        <v>4</v>
      </c>
      <c r="D3" s="1" t="s">
        <v>6</v>
      </c>
      <c r="E3" s="7" t="s">
        <v>8</v>
      </c>
      <c r="F3" s="1" t="s">
        <v>313</v>
      </c>
      <c r="G3" s="1"/>
    </row>
    <row r="4" spans="2:7" x14ac:dyDescent="0.35">
      <c r="B4" s="2" t="s">
        <v>47</v>
      </c>
      <c r="C4" s="2" t="s">
        <v>48</v>
      </c>
      <c r="D4" s="2" t="s">
        <v>49</v>
      </c>
      <c r="E4" s="8" t="s">
        <v>115</v>
      </c>
      <c r="F4" s="16">
        <f>COUNTIF(peminjaman!C:C,anggota!B4)</f>
        <v>1</v>
      </c>
    </row>
    <row r="5" spans="2:7" x14ac:dyDescent="0.35">
      <c r="B5" s="2" t="s">
        <v>50</v>
      </c>
      <c r="C5" s="2" t="s">
        <v>51</v>
      </c>
      <c r="D5" s="2" t="s">
        <v>52</v>
      </c>
      <c r="E5" s="8" t="s">
        <v>116</v>
      </c>
      <c r="F5" s="16">
        <f>COUNTIF(peminjaman!C:C,anggota!B5)</f>
        <v>1</v>
      </c>
    </row>
    <row r="6" spans="2:7" x14ac:dyDescent="0.35">
      <c r="B6" s="2" t="s">
        <v>53</v>
      </c>
      <c r="C6" s="2" t="s">
        <v>54</v>
      </c>
      <c r="D6" s="2" t="s">
        <v>55</v>
      </c>
      <c r="E6" s="8" t="s">
        <v>117</v>
      </c>
      <c r="F6" s="16">
        <f>COUNTIF(peminjaman!C:C,anggota!B6)</f>
        <v>1</v>
      </c>
    </row>
    <row r="7" spans="2:7" x14ac:dyDescent="0.35">
      <c r="B7" s="2" t="s">
        <v>56</v>
      </c>
      <c r="C7" s="2" t="s">
        <v>57</v>
      </c>
      <c r="D7" s="2" t="s">
        <v>58</v>
      </c>
      <c r="E7" s="8" t="s">
        <v>118</v>
      </c>
      <c r="F7" s="16">
        <f>COUNTIF(peminjaman!C:C,anggota!B7)</f>
        <v>1</v>
      </c>
    </row>
    <row r="8" spans="2:7" x14ac:dyDescent="0.35">
      <c r="B8" s="2" t="s">
        <v>59</v>
      </c>
      <c r="C8" s="2" t="s">
        <v>60</v>
      </c>
      <c r="D8" s="2" t="s">
        <v>61</v>
      </c>
      <c r="E8" s="8" t="s">
        <v>119</v>
      </c>
      <c r="F8" s="16">
        <f>COUNTIF(peminjaman!C:C,anggota!B8)</f>
        <v>1</v>
      </c>
    </row>
    <row r="9" spans="2:7" x14ac:dyDescent="0.35">
      <c r="B9" s="2" t="s">
        <v>62</v>
      </c>
      <c r="C9" s="2" t="s">
        <v>63</v>
      </c>
      <c r="D9" s="2" t="s">
        <v>64</v>
      </c>
      <c r="E9" s="8" t="s">
        <v>120</v>
      </c>
      <c r="F9" s="16">
        <f>COUNTIF(peminjaman!C:C,anggota!B9)</f>
        <v>1</v>
      </c>
    </row>
    <row r="10" spans="2:7" x14ac:dyDescent="0.35">
      <c r="B10" s="2" t="s">
        <v>65</v>
      </c>
      <c r="C10" s="2" t="s">
        <v>66</v>
      </c>
      <c r="D10" s="2" t="s">
        <v>67</v>
      </c>
      <c r="E10" s="8" t="s">
        <v>121</v>
      </c>
      <c r="F10" s="16">
        <f>COUNTIF(peminjaman!C:C,anggota!B10)</f>
        <v>1</v>
      </c>
    </row>
    <row r="11" spans="2:7" x14ac:dyDescent="0.35">
      <c r="B11" s="2" t="s">
        <v>68</v>
      </c>
      <c r="C11" s="2" t="s">
        <v>69</v>
      </c>
      <c r="D11" s="2" t="s">
        <v>70</v>
      </c>
      <c r="E11" s="8" t="s">
        <v>122</v>
      </c>
      <c r="F11" s="16">
        <f>COUNTIF(peminjaman!C:C,anggota!B11)</f>
        <v>1</v>
      </c>
    </row>
    <row r="12" spans="2:7" x14ac:dyDescent="0.35">
      <c r="B12" s="2" t="s">
        <v>71</v>
      </c>
      <c r="C12" s="2" t="s">
        <v>72</v>
      </c>
      <c r="D12" s="2" t="s">
        <v>58</v>
      </c>
      <c r="E12" s="8" t="s">
        <v>123</v>
      </c>
      <c r="F12" s="16">
        <f>COUNTIF(peminjaman!C:C,anggota!B12)</f>
        <v>1</v>
      </c>
    </row>
    <row r="13" spans="2:7" x14ac:dyDescent="0.35">
      <c r="B13" s="2" t="s">
        <v>73</v>
      </c>
      <c r="C13" s="2" t="s">
        <v>74</v>
      </c>
      <c r="D13" s="2" t="s">
        <v>55</v>
      </c>
      <c r="E13" s="8" t="s">
        <v>124</v>
      </c>
      <c r="F13" s="16">
        <f>COUNTIF(peminjaman!C:C,anggota!B13)</f>
        <v>1</v>
      </c>
    </row>
    <row r="14" spans="2:7" x14ac:dyDescent="0.35">
      <c r="B14" s="2" t="s">
        <v>75</v>
      </c>
      <c r="C14" s="2" t="s">
        <v>76</v>
      </c>
      <c r="D14" s="2" t="s">
        <v>61</v>
      </c>
      <c r="E14" s="8" t="s">
        <v>125</v>
      </c>
      <c r="F14" s="16">
        <f>COUNTIF(peminjaman!C:C,anggota!B14)</f>
        <v>1</v>
      </c>
    </row>
    <row r="15" spans="2:7" x14ac:dyDescent="0.35">
      <c r="B15" s="2" t="s">
        <v>77</v>
      </c>
      <c r="C15" s="2" t="s">
        <v>78</v>
      </c>
      <c r="D15" s="2" t="s">
        <v>64</v>
      </c>
      <c r="E15" s="8" t="s">
        <v>126</v>
      </c>
      <c r="F15" s="16">
        <f>COUNTIF(peminjaman!C:C,anggota!B15)</f>
        <v>1</v>
      </c>
    </row>
    <row r="16" spans="2:7" x14ac:dyDescent="0.35">
      <c r="B16" s="2" t="s">
        <v>79</v>
      </c>
      <c r="C16" s="2" t="s">
        <v>80</v>
      </c>
      <c r="D16" s="2" t="s">
        <v>49</v>
      </c>
      <c r="E16" s="8" t="s">
        <v>127</v>
      </c>
      <c r="F16" s="16">
        <f>COUNTIF(peminjaman!C:C,anggota!B16)</f>
        <v>1</v>
      </c>
    </row>
    <row r="17" spans="2:6" x14ac:dyDescent="0.35">
      <c r="B17" s="2" t="s">
        <v>81</v>
      </c>
      <c r="C17" s="2" t="s">
        <v>82</v>
      </c>
      <c r="D17" s="2" t="s">
        <v>52</v>
      </c>
      <c r="E17" s="8" t="s">
        <v>128</v>
      </c>
      <c r="F17" s="16">
        <f>COUNTIF(peminjaman!C:C,anggota!B17)</f>
        <v>1</v>
      </c>
    </row>
    <row r="18" spans="2:6" x14ac:dyDescent="0.35">
      <c r="B18" s="2" t="s">
        <v>83</v>
      </c>
      <c r="C18" s="2" t="s">
        <v>84</v>
      </c>
      <c r="D18" s="2" t="s">
        <v>55</v>
      </c>
      <c r="E18" s="8" t="s">
        <v>129</v>
      </c>
      <c r="F18" s="16">
        <f>COUNTIF(peminjaman!C:C,anggota!B18)</f>
        <v>1</v>
      </c>
    </row>
    <row r="19" spans="2:6" x14ac:dyDescent="0.35">
      <c r="B19" s="2" t="s">
        <v>85</v>
      </c>
      <c r="C19" s="2" t="s">
        <v>86</v>
      </c>
      <c r="D19" s="2" t="s">
        <v>61</v>
      </c>
      <c r="E19" s="8" t="s">
        <v>130</v>
      </c>
      <c r="F19" s="16">
        <f>COUNTIF(peminjaman!C:C,anggota!B19)</f>
        <v>1</v>
      </c>
    </row>
    <row r="20" spans="2:6" x14ac:dyDescent="0.35">
      <c r="B20" s="2" t="s">
        <v>87</v>
      </c>
      <c r="C20" s="2" t="s">
        <v>88</v>
      </c>
      <c r="D20" s="2" t="s">
        <v>58</v>
      </c>
      <c r="E20" s="8" t="s">
        <v>131</v>
      </c>
      <c r="F20" s="16">
        <f>COUNTIF(peminjaman!C:C,anggota!B20)</f>
        <v>1</v>
      </c>
    </row>
    <row r="21" spans="2:6" x14ac:dyDescent="0.35">
      <c r="B21" s="2" t="s">
        <v>89</v>
      </c>
      <c r="C21" s="2" t="s">
        <v>90</v>
      </c>
      <c r="D21" s="2" t="s">
        <v>70</v>
      </c>
      <c r="E21" s="8" t="s">
        <v>132</v>
      </c>
      <c r="F21" s="16">
        <f>COUNTIF(peminjaman!C:C,anggota!B21)</f>
        <v>1</v>
      </c>
    </row>
    <row r="22" spans="2:6" x14ac:dyDescent="0.35">
      <c r="B22" s="2" t="s">
        <v>91</v>
      </c>
      <c r="C22" s="2" t="s">
        <v>92</v>
      </c>
      <c r="D22" s="2" t="s">
        <v>67</v>
      </c>
      <c r="E22" s="8" t="s">
        <v>133</v>
      </c>
      <c r="F22" s="16">
        <f>COUNTIF(peminjaman!C:C,anggota!B22)</f>
        <v>1</v>
      </c>
    </row>
    <row r="23" spans="2:6" x14ac:dyDescent="0.35">
      <c r="B23" s="2" t="s">
        <v>93</v>
      </c>
      <c r="C23" s="2" t="s">
        <v>94</v>
      </c>
      <c r="D23" s="2" t="s">
        <v>64</v>
      </c>
      <c r="E23" s="8" t="s">
        <v>134</v>
      </c>
      <c r="F23" s="16">
        <f>COUNTIF(peminjaman!C:C,anggota!B23)</f>
        <v>1</v>
      </c>
    </row>
    <row r="24" spans="2:6" x14ac:dyDescent="0.35">
      <c r="B24" s="2" t="s">
        <v>95</v>
      </c>
      <c r="C24" s="2" t="s">
        <v>96</v>
      </c>
      <c r="D24" s="2" t="s">
        <v>55</v>
      </c>
      <c r="E24" s="8" t="s">
        <v>135</v>
      </c>
      <c r="F24" s="16">
        <f>COUNTIF(peminjaman!C:C,anggota!B24)</f>
        <v>1</v>
      </c>
    </row>
    <row r="25" spans="2:6" x14ac:dyDescent="0.35">
      <c r="B25" s="2" t="s">
        <v>97</v>
      </c>
      <c r="C25" s="2" t="s">
        <v>98</v>
      </c>
      <c r="D25" s="2" t="s">
        <v>61</v>
      </c>
      <c r="E25" s="8" t="s">
        <v>136</v>
      </c>
      <c r="F25" s="16">
        <f>COUNTIF(peminjaman!C:C,anggota!B25)</f>
        <v>1</v>
      </c>
    </row>
    <row r="26" spans="2:6" x14ac:dyDescent="0.35">
      <c r="B26" s="2" t="s">
        <v>99</v>
      </c>
      <c r="C26" s="2" t="s">
        <v>100</v>
      </c>
      <c r="D26" s="2" t="s">
        <v>58</v>
      </c>
      <c r="E26" s="8" t="s">
        <v>137</v>
      </c>
      <c r="F26" s="16">
        <f>COUNTIF(peminjaman!C:C,anggota!B26)</f>
        <v>1</v>
      </c>
    </row>
    <row r="27" spans="2:6" x14ac:dyDescent="0.35">
      <c r="B27" s="2" t="s">
        <v>101</v>
      </c>
      <c r="C27" s="2" t="s">
        <v>102</v>
      </c>
      <c r="D27" s="2" t="s">
        <v>49</v>
      </c>
      <c r="E27" s="8" t="s">
        <v>138</v>
      </c>
      <c r="F27" s="16">
        <f>COUNTIF(peminjaman!C:C,anggota!B27)</f>
        <v>1</v>
      </c>
    </row>
    <row r="28" spans="2:6" x14ac:dyDescent="0.35">
      <c r="B28" s="2" t="s">
        <v>103</v>
      </c>
      <c r="C28" s="2" t="s">
        <v>104</v>
      </c>
      <c r="D28" s="2" t="s">
        <v>52</v>
      </c>
      <c r="E28" s="8" t="s">
        <v>139</v>
      </c>
      <c r="F28" s="16">
        <f>COUNTIF(peminjaman!C:C,anggota!B28)</f>
        <v>1</v>
      </c>
    </row>
    <row r="29" spans="2:6" x14ac:dyDescent="0.35">
      <c r="B29" s="2" t="s">
        <v>105</v>
      </c>
      <c r="C29" s="2" t="s">
        <v>106</v>
      </c>
      <c r="D29" s="2" t="s">
        <v>64</v>
      </c>
      <c r="E29" s="8" t="s">
        <v>140</v>
      </c>
      <c r="F29" s="16">
        <f>COUNTIF(peminjaman!C:C,anggota!B29)</f>
        <v>1</v>
      </c>
    </row>
    <row r="30" spans="2:6" x14ac:dyDescent="0.35">
      <c r="B30" s="2" t="s">
        <v>107</v>
      </c>
      <c r="C30" s="2" t="s">
        <v>108</v>
      </c>
      <c r="D30" s="2" t="s">
        <v>61</v>
      </c>
      <c r="E30" s="8" t="s">
        <v>141</v>
      </c>
      <c r="F30" s="16">
        <f>COUNTIF(peminjaman!C:C,anggota!B30)</f>
        <v>1</v>
      </c>
    </row>
    <row r="31" spans="2:6" x14ac:dyDescent="0.35">
      <c r="B31" s="2" t="s">
        <v>109</v>
      </c>
      <c r="C31" s="2" t="s">
        <v>110</v>
      </c>
      <c r="D31" s="2" t="s">
        <v>55</v>
      </c>
      <c r="E31" s="8" t="s">
        <v>142</v>
      </c>
      <c r="F31" s="16">
        <f>COUNTIF(peminjaman!C:C,anggota!B31)</f>
        <v>1</v>
      </c>
    </row>
    <row r="32" spans="2:6" x14ac:dyDescent="0.35">
      <c r="B32" s="2" t="s">
        <v>111</v>
      </c>
      <c r="C32" s="2" t="s">
        <v>112</v>
      </c>
      <c r="D32" s="2" t="s">
        <v>58</v>
      </c>
      <c r="E32" s="8" t="s">
        <v>143</v>
      </c>
      <c r="F32" s="16">
        <f>COUNTIF(peminjaman!C:C,anggota!B32)</f>
        <v>1</v>
      </c>
    </row>
    <row r="33" spans="2:6" x14ac:dyDescent="0.35">
      <c r="B33" s="2" t="s">
        <v>113</v>
      </c>
      <c r="C33" s="2" t="s">
        <v>114</v>
      </c>
      <c r="D33" s="2" t="s">
        <v>70</v>
      </c>
      <c r="E33" s="8" t="s">
        <v>144</v>
      </c>
      <c r="F33" s="16">
        <f>COUNTIF(peminjaman!C:C,anggota!B33)</f>
        <v>1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9288C9-4829-45E3-9F2D-1A0B36054F16}">
  <dimension ref="B3:F33"/>
  <sheetViews>
    <sheetView zoomScale="130" zoomScaleNormal="130" workbookViewId="0">
      <selection activeCell="F9" sqref="F9"/>
    </sheetView>
    <sheetView topLeftCell="A22" zoomScale="130" zoomScaleNormal="130" workbookViewId="1">
      <selection activeCell="B30" sqref="B30"/>
    </sheetView>
  </sheetViews>
  <sheetFormatPr defaultRowHeight="14.5" x14ac:dyDescent="0.35"/>
  <cols>
    <col min="2" max="2" width="7.90625" bestFit="1" customWidth="1"/>
    <col min="3" max="3" width="26.26953125" bestFit="1" customWidth="1"/>
    <col min="4" max="4" width="15.08984375" customWidth="1"/>
    <col min="5" max="5" width="13.6328125" customWidth="1"/>
    <col min="6" max="6" width="6.08984375" bestFit="1" customWidth="1"/>
  </cols>
  <sheetData>
    <row r="3" spans="2:6" x14ac:dyDescent="0.35">
      <c r="B3" s="10" t="s">
        <v>145</v>
      </c>
      <c r="C3" s="10" t="s">
        <v>146</v>
      </c>
      <c r="D3" s="10" t="s">
        <v>16</v>
      </c>
      <c r="E3" s="10" t="s">
        <v>18</v>
      </c>
      <c r="F3" s="10" t="s">
        <v>147</v>
      </c>
    </row>
    <row r="4" spans="2:6" x14ac:dyDescent="0.35">
      <c r="B4" s="5" t="s">
        <v>148</v>
      </c>
      <c r="C4" s="5" t="s">
        <v>149</v>
      </c>
      <c r="D4" s="5" t="s">
        <v>150</v>
      </c>
      <c r="E4" s="5" t="s">
        <v>151</v>
      </c>
      <c r="F4" s="5">
        <v>2020</v>
      </c>
    </row>
    <row r="5" spans="2:6" x14ac:dyDescent="0.35">
      <c r="B5" s="5" t="s">
        <v>152</v>
      </c>
      <c r="C5" s="5" t="s">
        <v>153</v>
      </c>
      <c r="D5" s="5" t="s">
        <v>154</v>
      </c>
      <c r="E5" s="5" t="s">
        <v>155</v>
      </c>
      <c r="F5" s="5">
        <v>2019</v>
      </c>
    </row>
    <row r="6" spans="2:6" x14ac:dyDescent="0.35">
      <c r="B6" s="5" t="s">
        <v>156</v>
      </c>
      <c r="C6" s="5" t="s">
        <v>157</v>
      </c>
      <c r="D6" s="5" t="s">
        <v>158</v>
      </c>
      <c r="E6" s="5" t="s">
        <v>159</v>
      </c>
      <c r="F6" s="5">
        <v>2018</v>
      </c>
    </row>
    <row r="7" spans="2:6" x14ac:dyDescent="0.35">
      <c r="B7" s="5" t="s">
        <v>160</v>
      </c>
      <c r="C7" s="5" t="s">
        <v>161</v>
      </c>
      <c r="D7" s="5" t="s">
        <v>162</v>
      </c>
      <c r="E7" s="5" t="s">
        <v>163</v>
      </c>
      <c r="F7" s="5">
        <v>2021</v>
      </c>
    </row>
    <row r="8" spans="2:6" x14ac:dyDescent="0.35">
      <c r="B8" s="5" t="s">
        <v>164</v>
      </c>
      <c r="C8" s="5" t="s">
        <v>165</v>
      </c>
      <c r="D8" s="5" t="s">
        <v>166</v>
      </c>
      <c r="E8" s="5" t="s">
        <v>151</v>
      </c>
      <c r="F8" s="5">
        <v>2017</v>
      </c>
    </row>
    <row r="9" spans="2:6" x14ac:dyDescent="0.35">
      <c r="B9" s="5" t="s">
        <v>167</v>
      </c>
      <c r="C9" s="5" t="s">
        <v>168</v>
      </c>
      <c r="D9" s="5" t="s">
        <v>169</v>
      </c>
      <c r="E9" s="5" t="s">
        <v>155</v>
      </c>
      <c r="F9" s="5">
        <v>2020</v>
      </c>
    </row>
    <row r="10" spans="2:6" x14ac:dyDescent="0.35">
      <c r="B10" s="5" t="s">
        <v>170</v>
      </c>
      <c r="C10" s="5" t="s">
        <v>171</v>
      </c>
      <c r="D10" s="5" t="s">
        <v>172</v>
      </c>
      <c r="E10" s="5" t="s">
        <v>173</v>
      </c>
      <c r="F10" s="5">
        <v>2016</v>
      </c>
    </row>
    <row r="11" spans="2:6" x14ac:dyDescent="0.35">
      <c r="B11" s="5" t="s">
        <v>174</v>
      </c>
      <c r="C11" s="5" t="s">
        <v>175</v>
      </c>
      <c r="D11" s="5" t="s">
        <v>176</v>
      </c>
      <c r="E11" s="5" t="s">
        <v>151</v>
      </c>
      <c r="F11" s="5">
        <v>2022</v>
      </c>
    </row>
    <row r="12" spans="2:6" x14ac:dyDescent="0.35">
      <c r="B12" s="5" t="s">
        <v>177</v>
      </c>
      <c r="C12" s="5" t="s">
        <v>178</v>
      </c>
      <c r="D12" s="5" t="s">
        <v>179</v>
      </c>
      <c r="E12" s="5" t="s">
        <v>159</v>
      </c>
      <c r="F12" s="5">
        <v>2019</v>
      </c>
    </row>
    <row r="13" spans="2:6" x14ac:dyDescent="0.35">
      <c r="B13" s="5" t="s">
        <v>180</v>
      </c>
      <c r="C13" s="5" t="s">
        <v>181</v>
      </c>
      <c r="D13" s="5" t="s">
        <v>182</v>
      </c>
      <c r="E13" s="5" t="s">
        <v>163</v>
      </c>
      <c r="F13" s="5">
        <v>2018</v>
      </c>
    </row>
    <row r="14" spans="2:6" x14ac:dyDescent="0.35">
      <c r="B14" s="5" t="s">
        <v>183</v>
      </c>
      <c r="C14" s="5" t="s">
        <v>184</v>
      </c>
      <c r="D14" s="5" t="s">
        <v>185</v>
      </c>
      <c r="E14" s="5" t="s">
        <v>173</v>
      </c>
      <c r="F14" s="5">
        <v>2020</v>
      </c>
    </row>
    <row r="15" spans="2:6" x14ac:dyDescent="0.35">
      <c r="B15" s="5" t="s">
        <v>186</v>
      </c>
      <c r="C15" s="5" t="s">
        <v>187</v>
      </c>
      <c r="D15" s="5" t="s">
        <v>188</v>
      </c>
      <c r="E15" s="5" t="s">
        <v>159</v>
      </c>
      <c r="F15" s="5">
        <v>2021</v>
      </c>
    </row>
    <row r="16" spans="2:6" x14ac:dyDescent="0.35">
      <c r="B16" s="5" t="s">
        <v>189</v>
      </c>
      <c r="C16" s="5" t="s">
        <v>190</v>
      </c>
      <c r="D16" s="5" t="s">
        <v>191</v>
      </c>
      <c r="E16" s="5" t="s">
        <v>151</v>
      </c>
      <c r="F16" s="5">
        <v>2022</v>
      </c>
    </row>
    <row r="17" spans="2:6" x14ac:dyDescent="0.35">
      <c r="B17" s="5" t="s">
        <v>192</v>
      </c>
      <c r="C17" s="5" t="s">
        <v>193</v>
      </c>
      <c r="D17" s="5" t="s">
        <v>194</v>
      </c>
      <c r="E17" s="5" t="s">
        <v>155</v>
      </c>
      <c r="F17" s="5">
        <v>2015</v>
      </c>
    </row>
    <row r="18" spans="2:6" x14ac:dyDescent="0.35">
      <c r="B18" s="5" t="s">
        <v>195</v>
      </c>
      <c r="C18" s="5" t="s">
        <v>196</v>
      </c>
      <c r="D18" s="5" t="s">
        <v>197</v>
      </c>
      <c r="E18" s="5" t="s">
        <v>173</v>
      </c>
      <c r="F18" s="5">
        <v>2021</v>
      </c>
    </row>
    <row r="19" spans="2:6" x14ac:dyDescent="0.35">
      <c r="B19" s="5" t="s">
        <v>198</v>
      </c>
      <c r="C19" s="5" t="s">
        <v>199</v>
      </c>
      <c r="D19" s="5" t="s">
        <v>200</v>
      </c>
      <c r="E19" s="5" t="s">
        <v>151</v>
      </c>
      <c r="F19" s="5">
        <v>2017</v>
      </c>
    </row>
    <row r="20" spans="2:6" x14ac:dyDescent="0.35">
      <c r="B20" s="5" t="s">
        <v>201</v>
      </c>
      <c r="C20" s="5" t="s">
        <v>202</v>
      </c>
      <c r="D20" s="5" t="s">
        <v>203</v>
      </c>
      <c r="E20" s="5" t="s">
        <v>159</v>
      </c>
      <c r="F20" s="5">
        <v>2020</v>
      </c>
    </row>
    <row r="21" spans="2:6" x14ac:dyDescent="0.35">
      <c r="B21" s="5" t="s">
        <v>204</v>
      </c>
      <c r="C21" s="5" t="s">
        <v>205</v>
      </c>
      <c r="D21" s="5" t="s">
        <v>206</v>
      </c>
      <c r="E21" s="5" t="s">
        <v>163</v>
      </c>
      <c r="F21" s="5">
        <v>2019</v>
      </c>
    </row>
    <row r="22" spans="2:6" x14ac:dyDescent="0.35">
      <c r="B22" s="5" t="s">
        <v>207</v>
      </c>
      <c r="C22" s="5" t="s">
        <v>208</v>
      </c>
      <c r="D22" s="5" t="s">
        <v>209</v>
      </c>
      <c r="E22" s="5" t="s">
        <v>173</v>
      </c>
      <c r="F22" s="5">
        <v>2021</v>
      </c>
    </row>
    <row r="23" spans="2:6" x14ac:dyDescent="0.35">
      <c r="B23" s="5" t="s">
        <v>210</v>
      </c>
      <c r="C23" s="5" t="s">
        <v>211</v>
      </c>
      <c r="D23" s="5" t="s">
        <v>212</v>
      </c>
      <c r="E23" s="5" t="s">
        <v>155</v>
      </c>
      <c r="F23" s="5">
        <v>2022</v>
      </c>
    </row>
    <row r="24" spans="2:6" x14ac:dyDescent="0.35">
      <c r="B24" s="5" t="s">
        <v>213</v>
      </c>
      <c r="C24" s="5" t="s">
        <v>214</v>
      </c>
      <c r="D24" s="5" t="s">
        <v>215</v>
      </c>
      <c r="E24" s="5" t="s">
        <v>151</v>
      </c>
      <c r="F24" s="5">
        <v>2021</v>
      </c>
    </row>
    <row r="25" spans="2:6" x14ac:dyDescent="0.35">
      <c r="B25" s="5" t="s">
        <v>216</v>
      </c>
      <c r="C25" s="5" t="s">
        <v>217</v>
      </c>
      <c r="D25" s="5" t="s">
        <v>218</v>
      </c>
      <c r="E25" s="5" t="s">
        <v>159</v>
      </c>
      <c r="F25" s="5">
        <v>2018</v>
      </c>
    </row>
    <row r="26" spans="2:6" x14ac:dyDescent="0.35">
      <c r="B26" s="5" t="s">
        <v>219</v>
      </c>
      <c r="C26" s="5" t="s">
        <v>220</v>
      </c>
      <c r="D26" s="5" t="s">
        <v>221</v>
      </c>
      <c r="E26" s="5" t="s">
        <v>173</v>
      </c>
      <c r="F26" s="5">
        <v>2016</v>
      </c>
    </row>
    <row r="27" spans="2:6" x14ac:dyDescent="0.35">
      <c r="B27" s="5" t="s">
        <v>222</v>
      </c>
      <c r="C27" s="5" t="s">
        <v>223</v>
      </c>
      <c r="D27" s="5" t="s">
        <v>224</v>
      </c>
      <c r="E27" s="5" t="s">
        <v>163</v>
      </c>
      <c r="F27" s="5">
        <v>2020</v>
      </c>
    </row>
    <row r="28" spans="2:6" x14ac:dyDescent="0.35">
      <c r="B28" s="5" t="s">
        <v>225</v>
      </c>
      <c r="C28" s="5" t="s">
        <v>226</v>
      </c>
      <c r="D28" s="5" t="s">
        <v>227</v>
      </c>
      <c r="E28" s="5" t="s">
        <v>151</v>
      </c>
      <c r="F28" s="5">
        <v>2022</v>
      </c>
    </row>
    <row r="29" spans="2:6" x14ac:dyDescent="0.35">
      <c r="B29" s="5" t="s">
        <v>228</v>
      </c>
      <c r="C29" s="5" t="s">
        <v>229</v>
      </c>
      <c r="D29" s="5" t="s">
        <v>230</v>
      </c>
      <c r="E29" s="5" t="s">
        <v>159</v>
      </c>
      <c r="F29" s="5">
        <v>2017</v>
      </c>
    </row>
    <row r="30" spans="2:6" x14ac:dyDescent="0.35">
      <c r="B30" s="5" t="s">
        <v>231</v>
      </c>
      <c r="C30" s="5" t="s">
        <v>232</v>
      </c>
      <c r="D30" s="5" t="s">
        <v>233</v>
      </c>
      <c r="E30" s="5" t="s">
        <v>163</v>
      </c>
      <c r="F30" s="5">
        <v>2019</v>
      </c>
    </row>
    <row r="31" spans="2:6" x14ac:dyDescent="0.35">
      <c r="B31" s="5" t="s">
        <v>234</v>
      </c>
      <c r="C31" s="5" t="s">
        <v>235</v>
      </c>
      <c r="D31" s="5" t="s">
        <v>236</v>
      </c>
      <c r="E31" s="5" t="s">
        <v>173</v>
      </c>
      <c r="F31" s="5">
        <v>2018</v>
      </c>
    </row>
    <row r="32" spans="2:6" x14ac:dyDescent="0.35">
      <c r="B32" s="5" t="s">
        <v>237</v>
      </c>
      <c r="C32" s="5" t="s">
        <v>238</v>
      </c>
      <c r="D32" s="5" t="s">
        <v>239</v>
      </c>
      <c r="E32" s="5" t="s">
        <v>151</v>
      </c>
      <c r="F32" s="5">
        <v>2021</v>
      </c>
    </row>
    <row r="33" spans="2:6" x14ac:dyDescent="0.35">
      <c r="B33" s="5" t="s">
        <v>240</v>
      </c>
      <c r="C33" s="5" t="s">
        <v>241</v>
      </c>
      <c r="D33" s="5" t="s">
        <v>242</v>
      </c>
      <c r="E33" s="5" t="s">
        <v>155</v>
      </c>
      <c r="F33" s="5">
        <v>2022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FEA64-C31E-4A34-9704-EAF93E4A3BCA}">
  <dimension ref="B3:J33"/>
  <sheetViews>
    <sheetView tabSelected="1" workbookViewId="0">
      <pane xSplit="1360" ySplit="870" topLeftCell="B3" activePane="bottomRight"/>
      <selection pane="topRight" activeCell="G1" sqref="G1"/>
      <selection pane="bottomLeft" activeCell="A3" sqref="A3"/>
      <selection pane="bottomRight" activeCell="G6" sqref="G6"/>
    </sheetView>
    <sheetView topLeftCell="B1" zoomScale="115" zoomScaleNormal="115" workbookViewId="1">
      <selection activeCell="J7" sqref="J7"/>
    </sheetView>
  </sheetViews>
  <sheetFormatPr defaultRowHeight="14.5" x14ac:dyDescent="0.35"/>
  <cols>
    <col min="2" max="2" width="17.90625" bestFit="1" customWidth="1"/>
    <col min="3" max="3" width="14.1796875" bestFit="1" customWidth="1"/>
    <col min="4" max="4" width="11.453125" bestFit="1" customWidth="1"/>
    <col min="5" max="5" width="18.7265625" bestFit="1" customWidth="1"/>
    <col min="6" max="6" width="19.6328125" bestFit="1" customWidth="1"/>
    <col min="9" max="9" width="18" customWidth="1"/>
    <col min="10" max="10" width="25.36328125" customWidth="1"/>
  </cols>
  <sheetData>
    <row r="3" spans="2:10" x14ac:dyDescent="0.35">
      <c r="B3" s="1" t="s">
        <v>243</v>
      </c>
      <c r="C3" s="1" t="s">
        <v>46</v>
      </c>
      <c r="D3" s="1" t="s">
        <v>145</v>
      </c>
      <c r="E3" s="1" t="s">
        <v>244</v>
      </c>
      <c r="F3" s="1" t="s">
        <v>245</v>
      </c>
      <c r="G3" s="1" t="s">
        <v>308</v>
      </c>
      <c r="H3" s="1" t="s">
        <v>309</v>
      </c>
      <c r="I3" s="1" t="s">
        <v>311</v>
      </c>
      <c r="J3" s="1" t="s">
        <v>146</v>
      </c>
    </row>
    <row r="4" spans="2:10" x14ac:dyDescent="0.35">
      <c r="B4" s="2" t="s">
        <v>246</v>
      </c>
      <c r="C4" s="2" t="s">
        <v>47</v>
      </c>
      <c r="D4" s="2" t="s">
        <v>164</v>
      </c>
      <c r="E4" s="12">
        <v>45658</v>
      </c>
      <c r="F4" s="12">
        <v>45665</v>
      </c>
      <c r="G4" s="16" t="str">
        <f>VLOOKUP(C4,anggota!B:B,1,0)</f>
        <v>A001</v>
      </c>
      <c r="H4" s="16" t="str">
        <f>VLOOKUP(D4,buku!B:B,1,0)</f>
        <v>B005</v>
      </c>
      <c r="I4" t="str">
        <f>VLOOKUP(C4,anggota!B:E,2,0)</f>
        <v>Budi Santoso</v>
      </c>
      <c r="J4" t="str">
        <f>VLOOKUP(D4,buku!B:C,2,0)</f>
        <v>Jaringan Komputer</v>
      </c>
    </row>
    <row r="5" spans="2:10" x14ac:dyDescent="0.35">
      <c r="B5" s="2" t="s">
        <v>247</v>
      </c>
      <c r="C5" s="2" t="s">
        <v>50</v>
      </c>
      <c r="D5" s="2" t="s">
        <v>180</v>
      </c>
      <c r="E5" s="12">
        <v>45659</v>
      </c>
      <c r="F5" s="12">
        <v>45666</v>
      </c>
      <c r="G5" s="16" t="str">
        <f>VLOOKUP(C5,anggota!B:B,1,0)</f>
        <v>A002</v>
      </c>
      <c r="H5" s="16" t="str">
        <f>VLOOKUP(D5,buku!B:B,1,0)</f>
        <v>B010</v>
      </c>
      <c r="I5" t="str">
        <f>VLOOKUP(C5,anggota!B:E,2,0)</f>
        <v>Siti Aminah</v>
      </c>
      <c r="J5" t="str">
        <f>VLOOKUP(D5,buku!B:C,2,0)</f>
        <v>Statistika Untuk Pemula</v>
      </c>
    </row>
    <row r="6" spans="2:10" x14ac:dyDescent="0.35">
      <c r="B6" s="2" t="s">
        <v>248</v>
      </c>
      <c r="C6" s="2" t="s">
        <v>53</v>
      </c>
      <c r="D6" s="2" t="s">
        <v>156</v>
      </c>
      <c r="E6" s="12">
        <v>45660</v>
      </c>
      <c r="F6" s="12">
        <v>45667</v>
      </c>
      <c r="G6" s="16" t="str">
        <f>VLOOKUP(C6,anggota!B:B,1,0)</f>
        <v>A003</v>
      </c>
      <c r="H6" s="16" t="str">
        <f>VLOOKUP(D6,buku!B:B,1,0)</f>
        <v>B003</v>
      </c>
      <c r="I6" t="str">
        <f>VLOOKUP(C6,anggota!B:E,2,0)</f>
        <v>Andi Pratama</v>
      </c>
      <c r="J6" t="str">
        <f>VLOOKUP(D6,buku!B:C,2,0)</f>
        <v>Algoritma &amp; Struktur Data</v>
      </c>
    </row>
    <row r="7" spans="2:10" x14ac:dyDescent="0.35">
      <c r="B7" s="2" t="s">
        <v>249</v>
      </c>
      <c r="C7" s="2" t="s">
        <v>56</v>
      </c>
      <c r="D7" s="2" t="s">
        <v>195</v>
      </c>
      <c r="E7" s="12">
        <v>45661</v>
      </c>
      <c r="F7" s="12">
        <v>45668</v>
      </c>
      <c r="G7" s="16" t="str">
        <f>VLOOKUP(C7,anggota!B:B,1,0)</f>
        <v>A004</v>
      </c>
      <c r="H7" s="16" t="str">
        <f>VLOOKUP(D7,buku!B:B,1,0)</f>
        <v>B015</v>
      </c>
      <c r="I7" t="str">
        <f>VLOOKUP(C7,anggota!B:E,2,0)</f>
        <v>Rina Kurnia</v>
      </c>
      <c r="J7" t="str">
        <f>VLOOKUP(D7,buku!B:C,2,0)</f>
        <v>Sistem Operasi</v>
      </c>
    </row>
    <row r="8" spans="2:10" x14ac:dyDescent="0.35">
      <c r="B8" s="2" t="s">
        <v>250</v>
      </c>
      <c r="C8" s="2" t="s">
        <v>59</v>
      </c>
      <c r="D8" s="2" t="s">
        <v>213</v>
      </c>
      <c r="E8" s="12">
        <v>45662</v>
      </c>
      <c r="F8" s="12">
        <v>45669</v>
      </c>
      <c r="G8" s="16" t="str">
        <f>VLOOKUP(C8,anggota!B:B,1,0)</f>
        <v>A005</v>
      </c>
      <c r="H8" s="16" t="str">
        <f>VLOOKUP(D8,buku!B:B,1,0)</f>
        <v>B021</v>
      </c>
      <c r="I8" t="str">
        <f>VLOOKUP(C8,anggota!B:E,2,0)</f>
        <v>Joko Widodo</v>
      </c>
      <c r="J8" t="str">
        <f>VLOOKUP(D8,buku!B:C,2,0)</f>
        <v>Machine Learning Dasar</v>
      </c>
    </row>
    <row r="9" spans="2:10" x14ac:dyDescent="0.35">
      <c r="B9" s="2" t="s">
        <v>251</v>
      </c>
      <c r="C9" s="2" t="s">
        <v>62</v>
      </c>
      <c r="D9" s="2" t="s">
        <v>177</v>
      </c>
      <c r="E9" s="12">
        <v>45663</v>
      </c>
      <c r="F9" s="12">
        <v>45670</v>
      </c>
      <c r="G9" s="16" t="str">
        <f>VLOOKUP(C9,anggota!B:B,1,0)</f>
        <v>A006</v>
      </c>
      <c r="H9" s="16" t="str">
        <f>VLOOKUP(D9,buku!B:B,1,0)</f>
        <v>B009</v>
      </c>
      <c r="I9" t="str">
        <f>VLOOKUP(C9,anggota!B:E,2,0)</f>
        <v>Maria Fransiska</v>
      </c>
      <c r="J9" t="str">
        <f>VLOOKUP(D9,buku!B:C,2,0)</f>
        <v>Administrasi Bisnis</v>
      </c>
    </row>
    <row r="10" spans="2:10" x14ac:dyDescent="0.35">
      <c r="B10" s="2" t="s">
        <v>252</v>
      </c>
      <c r="C10" s="2" t="s">
        <v>65</v>
      </c>
      <c r="D10" s="2" t="s">
        <v>189</v>
      </c>
      <c r="E10" s="12">
        <v>45664</v>
      </c>
      <c r="F10" s="12">
        <v>45671</v>
      </c>
      <c r="G10" s="16" t="str">
        <f>VLOOKUP(C10,anggota!B:B,1,0)</f>
        <v>A007</v>
      </c>
      <c r="H10" s="16" t="str">
        <f>VLOOKUP(D10,buku!B:B,1,0)</f>
        <v>B013</v>
      </c>
      <c r="I10" t="str">
        <f>VLOOKUP(C10,anggota!B:E,2,0)</f>
        <v>Adi Saputra</v>
      </c>
      <c r="J10" t="str">
        <f>VLOOKUP(D10,buku!B:C,2,0)</f>
        <v>Dasar Pemrograman Java</v>
      </c>
    </row>
    <row r="11" spans="2:10" x14ac:dyDescent="0.35">
      <c r="B11" s="2" t="s">
        <v>253</v>
      </c>
      <c r="C11" s="2" t="s">
        <v>68</v>
      </c>
      <c r="D11" s="2" t="s">
        <v>148</v>
      </c>
      <c r="E11" s="12">
        <v>45665</v>
      </c>
      <c r="F11" s="12">
        <v>45672</v>
      </c>
      <c r="G11" s="16" t="str">
        <f>VLOOKUP(C11,anggota!B:B,1,0)</f>
        <v>A008</v>
      </c>
      <c r="H11" s="16" t="str">
        <f>VLOOKUP(D11,buku!B:B,1,0)</f>
        <v>B001</v>
      </c>
      <c r="I11" t="str">
        <f>VLOOKUP(C11,anggota!B:E,2,0)</f>
        <v>Nur Aisyah</v>
      </c>
      <c r="J11" t="str">
        <f>VLOOKUP(D11,buku!B:C,2,0)</f>
        <v>Pemrograman Python Dasar</v>
      </c>
    </row>
    <row r="12" spans="2:10" x14ac:dyDescent="0.35">
      <c r="B12" s="2" t="s">
        <v>254</v>
      </c>
      <c r="C12" s="2" t="s">
        <v>71</v>
      </c>
      <c r="D12" s="2" t="s">
        <v>204</v>
      </c>
      <c r="E12" s="12">
        <v>45666</v>
      </c>
      <c r="F12" s="12">
        <v>45673</v>
      </c>
      <c r="G12" s="16" t="str">
        <f>VLOOKUP(C12,anggota!B:B,1,0)</f>
        <v>A009</v>
      </c>
      <c r="H12" s="16" t="str">
        <f>VLOOKUP(D12,buku!B:B,1,0)</f>
        <v>B018</v>
      </c>
      <c r="I12" t="str">
        <f>VLOOKUP(C12,anggota!B:E,2,0)</f>
        <v>Hendra Wijaya</v>
      </c>
      <c r="J12" t="str">
        <f>VLOOKUP(D12,buku!B:C,2,0)</f>
        <v>Perancangan Basis Data</v>
      </c>
    </row>
    <row r="13" spans="2:10" x14ac:dyDescent="0.35">
      <c r="B13" s="2" t="s">
        <v>255</v>
      </c>
      <c r="C13" s="2" t="s">
        <v>73</v>
      </c>
      <c r="D13" s="2" t="s">
        <v>167</v>
      </c>
      <c r="E13" s="12">
        <v>45667</v>
      </c>
      <c r="F13" s="12">
        <v>45674</v>
      </c>
      <c r="G13" s="16" t="str">
        <f>VLOOKUP(C13,anggota!B:B,1,0)</f>
        <v>A010</v>
      </c>
      <c r="H13" s="16" t="str">
        <f>VLOOKUP(D13,buku!B:B,1,0)</f>
        <v>B006</v>
      </c>
      <c r="I13" t="str">
        <f>VLOOKUP(C13,anggota!B:E,2,0)</f>
        <v>Dina Marlina</v>
      </c>
      <c r="J13" t="str">
        <f>VLOOKUP(D13,buku!B:C,2,0)</f>
        <v>Pemrograman Web Modern</v>
      </c>
    </row>
    <row r="14" spans="2:10" x14ac:dyDescent="0.35">
      <c r="B14" s="2" t="s">
        <v>256</v>
      </c>
      <c r="C14" s="2" t="s">
        <v>75</v>
      </c>
      <c r="D14" s="2" t="s">
        <v>186</v>
      </c>
      <c r="E14" s="12">
        <v>45668</v>
      </c>
      <c r="F14" s="12">
        <v>45675</v>
      </c>
      <c r="G14" s="16" t="str">
        <f>VLOOKUP(C14,anggota!B:B,1,0)</f>
        <v>A011</v>
      </c>
      <c r="H14" s="16" t="str">
        <f>VLOOKUP(D14,buku!B:B,1,0)</f>
        <v>B012</v>
      </c>
      <c r="I14" t="str">
        <f>VLOOKUP(C14,anggota!B:E,2,0)</f>
        <v>Fajar Nugroho</v>
      </c>
      <c r="J14" t="str">
        <f>VLOOKUP(D14,buku!B:C,2,0)</f>
        <v>Komunikasi Bisnis</v>
      </c>
    </row>
    <row r="15" spans="2:10" x14ac:dyDescent="0.35">
      <c r="B15" s="2" t="s">
        <v>257</v>
      </c>
      <c r="C15" s="2" t="s">
        <v>77</v>
      </c>
      <c r="D15" s="2" t="s">
        <v>152</v>
      </c>
      <c r="E15" s="12">
        <v>45669</v>
      </c>
      <c r="F15" s="12">
        <v>45676</v>
      </c>
      <c r="G15" s="16" t="str">
        <f>VLOOKUP(C15,anggota!B:B,1,0)</f>
        <v>A012</v>
      </c>
      <c r="H15" s="16" t="str">
        <f>VLOOKUP(D15,buku!B:B,1,0)</f>
        <v>B002</v>
      </c>
      <c r="I15" t="str">
        <f>VLOOKUP(C15,anggota!B:E,2,0)</f>
        <v>Lestari Wulandari</v>
      </c>
      <c r="J15" t="str">
        <f>VLOOKUP(D15,buku!B:C,2,0)</f>
        <v>Manajemen Basis Data</v>
      </c>
    </row>
    <row r="16" spans="2:10" x14ac:dyDescent="0.35">
      <c r="B16" s="2" t="s">
        <v>258</v>
      </c>
      <c r="C16" s="2" t="s">
        <v>79</v>
      </c>
      <c r="D16" s="2" t="s">
        <v>240</v>
      </c>
      <c r="E16" s="12">
        <v>45670</v>
      </c>
      <c r="F16" s="12">
        <v>45677</v>
      </c>
      <c r="G16" s="16" t="str">
        <f>VLOOKUP(C16,anggota!B:B,1,0)</f>
        <v>A013</v>
      </c>
      <c r="H16" s="16" t="str">
        <f>VLOOKUP(D16,buku!B:B,1,0)</f>
        <v>B030</v>
      </c>
      <c r="I16" t="str">
        <f>VLOOKUP(C16,anggota!B:E,2,0)</f>
        <v>Aldi Firmansyah</v>
      </c>
      <c r="J16" t="str">
        <f>VLOOKUP(D16,buku!B:C,2,0)</f>
        <v>Big Data Analytics</v>
      </c>
    </row>
    <row r="17" spans="2:10" x14ac:dyDescent="0.35">
      <c r="B17" s="2" t="s">
        <v>259</v>
      </c>
      <c r="C17" s="2" t="s">
        <v>81</v>
      </c>
      <c r="D17" s="2" t="s">
        <v>170</v>
      </c>
      <c r="E17" s="12">
        <v>45671</v>
      </c>
      <c r="F17" s="12">
        <v>45678</v>
      </c>
      <c r="G17" s="16" t="str">
        <f>VLOOKUP(C17,anggota!B:B,1,0)</f>
        <v>A014</v>
      </c>
      <c r="H17" s="16" t="str">
        <f>VLOOKUP(D17,buku!B:B,1,0)</f>
        <v>B007</v>
      </c>
      <c r="I17" t="str">
        <f>VLOOKUP(C17,anggota!B:E,2,0)</f>
        <v>Putri Sukma</v>
      </c>
      <c r="J17" t="str">
        <f>VLOOKUP(D17,buku!B:C,2,0)</f>
        <v>Dasar-Dasar Akuntansi</v>
      </c>
    </row>
    <row r="18" spans="2:10" x14ac:dyDescent="0.35">
      <c r="B18" s="2" t="s">
        <v>260</v>
      </c>
      <c r="C18" s="2" t="s">
        <v>83</v>
      </c>
      <c r="D18" s="2" t="s">
        <v>225</v>
      </c>
      <c r="E18" s="12">
        <v>45672</v>
      </c>
      <c r="F18" s="12">
        <v>45679</v>
      </c>
      <c r="G18" s="16" t="str">
        <f>VLOOKUP(C18,anggota!B:B,1,0)</f>
        <v>A015</v>
      </c>
      <c r="H18" s="16" t="str">
        <f>VLOOKUP(D18,buku!B:B,1,0)</f>
        <v>B025</v>
      </c>
      <c r="I18" t="str">
        <f>VLOOKUP(C18,anggota!B:E,2,0)</f>
        <v>Rahmat Hidayat</v>
      </c>
      <c r="J18" t="str">
        <f>VLOOKUP(D18,buku!B:C,2,0)</f>
        <v>Pemrograman Mobile Android</v>
      </c>
    </row>
    <row r="19" spans="2:10" x14ac:dyDescent="0.35">
      <c r="B19" s="2" t="s">
        <v>261</v>
      </c>
      <c r="C19" s="2" t="s">
        <v>85</v>
      </c>
      <c r="D19" s="2" t="s">
        <v>192</v>
      </c>
      <c r="E19" s="12">
        <v>45673</v>
      </c>
      <c r="F19" s="12">
        <v>45680</v>
      </c>
      <c r="G19" s="16" t="str">
        <f>VLOOKUP(C19,anggota!B:B,1,0)</f>
        <v>A016</v>
      </c>
      <c r="H19" s="16" t="str">
        <f>VLOOKUP(D19,buku!B:B,1,0)</f>
        <v>B014</v>
      </c>
      <c r="I19" t="str">
        <f>VLOOKUP(C19,anggota!B:E,2,0)</f>
        <v>Farah Nabila</v>
      </c>
      <c r="J19" t="str">
        <f>VLOOKUP(D19,buku!B:C,2,0)</f>
        <v>Metode Penelitian</v>
      </c>
    </row>
    <row r="20" spans="2:10" x14ac:dyDescent="0.35">
      <c r="B20" s="2" t="s">
        <v>262</v>
      </c>
      <c r="C20" s="2" t="s">
        <v>87</v>
      </c>
      <c r="D20" s="2" t="s">
        <v>201</v>
      </c>
      <c r="E20" s="12">
        <v>45674</v>
      </c>
      <c r="F20" s="12">
        <v>45681</v>
      </c>
      <c r="G20" s="16" t="str">
        <f>VLOOKUP(C20,anggota!B:B,1,0)</f>
        <v>A017</v>
      </c>
      <c r="H20" s="16" t="str">
        <f>VLOOKUP(D20,buku!B:B,1,0)</f>
        <v>B017</v>
      </c>
      <c r="I20" t="str">
        <f>VLOOKUP(C20,anggota!B:E,2,0)</f>
        <v>Daniel Prakoso</v>
      </c>
      <c r="J20" t="str">
        <f>VLOOKUP(D20,buku!B:C,2,0)</f>
        <v>Data Mining dengan Python</v>
      </c>
    </row>
    <row r="21" spans="2:10" x14ac:dyDescent="0.35">
      <c r="B21" s="2" t="s">
        <v>263</v>
      </c>
      <c r="C21" s="2" t="s">
        <v>89</v>
      </c>
      <c r="D21" s="2" t="s">
        <v>160</v>
      </c>
      <c r="E21" s="12">
        <v>45675</v>
      </c>
      <c r="F21" s="12">
        <v>45682</v>
      </c>
      <c r="G21" s="16" t="str">
        <f>VLOOKUP(C21,anggota!B:B,1,0)</f>
        <v>A018</v>
      </c>
      <c r="H21" s="16" t="str">
        <f>VLOOKUP(D21,buku!B:B,1,0)</f>
        <v>B004</v>
      </c>
      <c r="I21" t="str">
        <f>VLOOKUP(C21,anggota!B:E,2,0)</f>
        <v>Monalisa Hutapea</v>
      </c>
      <c r="J21" t="str">
        <f>VLOOKUP(D21,buku!B:C,2,0)</f>
        <v>Sistem Informasi Manajemen</v>
      </c>
    </row>
    <row r="22" spans="2:10" x14ac:dyDescent="0.35">
      <c r="B22" s="2" t="s">
        <v>264</v>
      </c>
      <c r="C22" s="2" t="s">
        <v>91</v>
      </c>
      <c r="D22" s="2" t="s">
        <v>183</v>
      </c>
      <c r="E22" s="12">
        <v>45676</v>
      </c>
      <c r="F22" s="12">
        <v>45683</v>
      </c>
      <c r="G22" s="16" t="str">
        <f>VLOOKUP(C22,anggota!B:B,1,0)</f>
        <v>A019</v>
      </c>
      <c r="H22" s="16" t="str">
        <f>VLOOKUP(D22,buku!B:B,1,0)</f>
        <v>B011</v>
      </c>
      <c r="I22" t="str">
        <f>VLOOKUP(C22,anggota!B:E,2,0)</f>
        <v>Wahyu Hermawan</v>
      </c>
      <c r="J22" t="str">
        <f>VLOOKUP(D22,buku!B:C,2,0)</f>
        <v>Manajemen Keuangan</v>
      </c>
    </row>
    <row r="23" spans="2:10" x14ac:dyDescent="0.35">
      <c r="B23" s="2" t="s">
        <v>265</v>
      </c>
      <c r="C23" s="2" t="s">
        <v>93</v>
      </c>
      <c r="D23" s="2" t="s">
        <v>210</v>
      </c>
      <c r="E23" s="12">
        <v>45677</v>
      </c>
      <c r="F23" s="12">
        <v>45684</v>
      </c>
      <c r="G23" s="16" t="str">
        <f>VLOOKUP(C23,anggota!B:B,1,0)</f>
        <v>A020</v>
      </c>
      <c r="H23" s="16" t="str">
        <f>VLOOKUP(D23,buku!B:B,1,0)</f>
        <v>B020</v>
      </c>
      <c r="I23" t="str">
        <f>VLOOKUP(C23,anggota!B:E,2,0)</f>
        <v>Syahrul Ramadhan</v>
      </c>
      <c r="J23" t="str">
        <f>VLOOKUP(D23,buku!B:C,2,0)</f>
        <v>Audit Sistem Informasi</v>
      </c>
    </row>
    <row r="24" spans="2:10" x14ac:dyDescent="0.35">
      <c r="B24" s="2" t="s">
        <v>266</v>
      </c>
      <c r="C24" s="2" t="s">
        <v>95</v>
      </c>
      <c r="D24" s="2" t="s">
        <v>174</v>
      </c>
      <c r="E24" s="12">
        <v>45678</v>
      </c>
      <c r="F24" s="12">
        <v>45685</v>
      </c>
      <c r="G24" s="16" t="str">
        <f>VLOOKUP(C24,anggota!B:B,1,0)</f>
        <v>A021</v>
      </c>
      <c r="H24" s="16" t="str">
        <f>VLOOKUP(D24,buku!B:B,1,0)</f>
        <v>B008</v>
      </c>
      <c r="I24" t="str">
        <f>VLOOKUP(C24,anggota!B:E,2,0)</f>
        <v>Eka Purnama</v>
      </c>
      <c r="J24" t="str">
        <f>VLOOKUP(D24,buku!B:C,2,0)</f>
        <v>Pengantar Kecerdasan Buatan</v>
      </c>
    </row>
    <row r="25" spans="2:10" x14ac:dyDescent="0.35">
      <c r="B25" s="2" t="s">
        <v>267</v>
      </c>
      <c r="C25" s="2" t="s">
        <v>97</v>
      </c>
      <c r="D25" s="2" t="s">
        <v>234</v>
      </c>
      <c r="E25" s="12">
        <v>45679</v>
      </c>
      <c r="F25" s="12">
        <v>45686</v>
      </c>
      <c r="G25" s="16" t="str">
        <f>VLOOKUP(C25,anggota!B:B,1,0)</f>
        <v>A022</v>
      </c>
      <c r="H25" s="16" t="str">
        <f>VLOOKUP(D25,buku!B:B,1,0)</f>
        <v>B028</v>
      </c>
      <c r="I25" t="str">
        <f>VLOOKUP(C25,anggota!B:E,2,0)</f>
        <v>Ridho Saputra</v>
      </c>
      <c r="J25" t="str">
        <f>VLOOKUP(D25,buku!B:C,2,0)</f>
        <v>Pengantar Manajemen</v>
      </c>
    </row>
    <row r="26" spans="2:10" x14ac:dyDescent="0.35">
      <c r="B26" s="2" t="s">
        <v>268</v>
      </c>
      <c r="C26" s="2" t="s">
        <v>99</v>
      </c>
      <c r="D26" s="2" t="s">
        <v>219</v>
      </c>
      <c r="E26" s="12">
        <v>45680</v>
      </c>
      <c r="F26" s="12">
        <v>45687</v>
      </c>
      <c r="G26" s="16" t="str">
        <f>VLOOKUP(C26,anggota!B:B,1,0)</f>
        <v>A023</v>
      </c>
      <c r="H26" s="16" t="str">
        <f>VLOOKUP(D26,buku!B:B,1,0)</f>
        <v>B023</v>
      </c>
      <c r="I26" t="str">
        <f>VLOOKUP(C26,anggota!B:E,2,0)</f>
        <v>Nabila Zahra</v>
      </c>
      <c r="J26" t="str">
        <f>VLOOKUP(D26,buku!B:C,2,0)</f>
        <v>Bahasa Indonesia Profesional</v>
      </c>
    </row>
    <row r="27" spans="2:10" x14ac:dyDescent="0.35">
      <c r="B27" s="2" t="s">
        <v>269</v>
      </c>
      <c r="C27" s="2" t="s">
        <v>101</v>
      </c>
      <c r="D27" s="2" t="s">
        <v>222</v>
      </c>
      <c r="E27" s="12">
        <v>45681</v>
      </c>
      <c r="F27" s="12">
        <v>45688</v>
      </c>
      <c r="G27" s="16" t="str">
        <f>VLOOKUP(C27,anggota!B:B,1,0)</f>
        <v>A024</v>
      </c>
      <c r="H27" s="16" t="str">
        <f>VLOOKUP(D27,buku!B:B,1,0)</f>
        <v>B024</v>
      </c>
      <c r="I27" t="str">
        <f>VLOOKUP(C27,anggota!B:E,2,0)</f>
        <v>Dimas Putra</v>
      </c>
      <c r="J27" t="str">
        <f>VLOOKUP(D27,buku!B:C,2,0)</f>
        <v>Matematika Diskrit</v>
      </c>
    </row>
    <row r="28" spans="2:10" x14ac:dyDescent="0.35">
      <c r="B28" s="2" t="s">
        <v>270</v>
      </c>
      <c r="C28" s="2" t="s">
        <v>103</v>
      </c>
      <c r="D28" s="2" t="s">
        <v>216</v>
      </c>
      <c r="E28" s="12">
        <v>45682</v>
      </c>
      <c r="F28" s="12">
        <v>45689</v>
      </c>
      <c r="G28" s="16" t="str">
        <f>VLOOKUP(C28,anggota!B:B,1,0)</f>
        <v>A025</v>
      </c>
      <c r="H28" s="16" t="str">
        <f>VLOOKUP(D28,buku!B:B,1,0)</f>
        <v>B022</v>
      </c>
      <c r="I28" t="str">
        <f>VLOOKUP(C28,anggota!B:E,2,0)</f>
        <v>Amanda Larasati</v>
      </c>
      <c r="J28" t="str">
        <f>VLOOKUP(D28,buku!B:C,2,0)</f>
        <v>Sistem Pendukung Keputusan</v>
      </c>
    </row>
    <row r="29" spans="2:10" x14ac:dyDescent="0.35">
      <c r="B29" s="2" t="s">
        <v>271</v>
      </c>
      <c r="C29" s="2" t="s">
        <v>105</v>
      </c>
      <c r="D29" s="2" t="s">
        <v>228</v>
      </c>
      <c r="E29" s="12">
        <v>45683</v>
      </c>
      <c r="F29" s="12">
        <v>45690</v>
      </c>
      <c r="G29" s="16" t="str">
        <f>VLOOKUP(C29,anggota!B:B,1,0)</f>
        <v>A026</v>
      </c>
      <c r="H29" s="16" t="str">
        <f>VLOOKUP(D29,buku!B:B,1,0)</f>
        <v>B026</v>
      </c>
      <c r="I29" t="str">
        <f>VLOOKUP(C29,anggota!B:E,2,0)</f>
        <v>Kevin Jonathan</v>
      </c>
      <c r="J29" t="str">
        <f>VLOOKUP(D29,buku!B:C,2,0)</f>
        <v>Logika Informatika</v>
      </c>
    </row>
    <row r="30" spans="2:10" x14ac:dyDescent="0.35">
      <c r="B30" s="2" t="s">
        <v>272</v>
      </c>
      <c r="C30" s="2" t="s">
        <v>107</v>
      </c>
      <c r="D30" s="2" t="s">
        <v>237</v>
      </c>
      <c r="E30" s="12">
        <v>45684</v>
      </c>
      <c r="F30" s="12">
        <v>45691</v>
      </c>
      <c r="G30" s="16" t="str">
        <f>VLOOKUP(C30,anggota!B:B,1,0)</f>
        <v>A027</v>
      </c>
      <c r="H30" s="16" t="str">
        <f>VLOOKUP(D30,buku!B:B,1,0)</f>
        <v>B029</v>
      </c>
      <c r="I30" t="str">
        <f>VLOOKUP(C30,anggota!B:E,2,0)</f>
        <v>Gilang Mahendra</v>
      </c>
      <c r="J30" t="str">
        <f>VLOOKUP(D30,buku!B:C,2,0)</f>
        <v>E-Commerce Modern</v>
      </c>
    </row>
    <row r="31" spans="2:10" x14ac:dyDescent="0.35">
      <c r="B31" s="2" t="s">
        <v>273</v>
      </c>
      <c r="C31" s="2" t="s">
        <v>109</v>
      </c>
      <c r="D31" s="2" t="s">
        <v>231</v>
      </c>
      <c r="E31" s="12">
        <v>45685</v>
      </c>
      <c r="F31" s="12">
        <v>45692</v>
      </c>
      <c r="G31" s="16" t="str">
        <f>VLOOKUP(C31,anggota!B:B,1,0)</f>
        <v>A028</v>
      </c>
      <c r="H31" s="16" t="str">
        <f>VLOOKUP(D31,buku!B:B,1,0)</f>
        <v>B027</v>
      </c>
      <c r="I31" t="str">
        <f>VLOOKUP(C31,anggota!B:E,2,0)</f>
        <v>Hafizh Alamsyah</v>
      </c>
      <c r="J31" t="str">
        <f>VLOOKUP(D31,buku!B:C,2,0)</f>
        <v>Desain Antarmuka Pengguna</v>
      </c>
    </row>
    <row r="32" spans="2:10" x14ac:dyDescent="0.35">
      <c r="B32" s="2" t="s">
        <v>274</v>
      </c>
      <c r="C32" s="2" t="s">
        <v>111</v>
      </c>
      <c r="D32" s="2" t="s">
        <v>207</v>
      </c>
      <c r="E32" s="12">
        <v>45686</v>
      </c>
      <c r="F32" s="12">
        <v>45693</v>
      </c>
      <c r="G32" s="16" t="str">
        <f>VLOOKUP(C32,anggota!B:B,1,0)</f>
        <v>A029</v>
      </c>
      <c r="H32" s="16" t="str">
        <f>VLOOKUP(D32,buku!B:B,1,0)</f>
        <v>B019</v>
      </c>
      <c r="I32" t="str">
        <f>VLOOKUP(C32,anggota!B:E,2,0)</f>
        <v>Via Andriana</v>
      </c>
      <c r="J32" t="str">
        <f>VLOOKUP(D32,buku!B:C,2,0)</f>
        <v>Statistika Lanjut</v>
      </c>
    </row>
    <row r="33" spans="2:10" x14ac:dyDescent="0.35">
      <c r="B33" s="2" t="s">
        <v>275</v>
      </c>
      <c r="C33" s="2" t="s">
        <v>113</v>
      </c>
      <c r="D33" s="2" t="s">
        <v>198</v>
      </c>
      <c r="E33" s="12">
        <v>45687</v>
      </c>
      <c r="F33" s="12">
        <v>45694</v>
      </c>
      <c r="G33" s="16" t="str">
        <f>VLOOKUP(C33,anggota!B:B,1,0)</f>
        <v>A030</v>
      </c>
      <c r="H33" s="16" t="str">
        <f>VLOOKUP(D33,buku!B:B,1,0)</f>
        <v>B016</v>
      </c>
      <c r="I33" t="str">
        <f>VLOOKUP(C33,anggota!B:E,2,0)</f>
        <v>Prasetyo Dwi</v>
      </c>
      <c r="J33" t="str">
        <f>VLOOKUP(D33,buku!B:C,2,0)</f>
        <v>Pengantar Teknologi Informasi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94E33-1016-40F6-9059-6BE5963E5EEE}">
  <dimension ref="B3:J33"/>
  <sheetViews>
    <sheetView zoomScale="160" zoomScaleNormal="160" workbookViewId="0"/>
    <sheetView topLeftCell="D1" zoomScale="115" zoomScaleNormal="115" workbookViewId="1">
      <selection activeCell="J5" sqref="J5"/>
    </sheetView>
  </sheetViews>
  <sheetFormatPr defaultRowHeight="14.5" x14ac:dyDescent="0.35"/>
  <cols>
    <col min="2" max="2" width="19.26953125" bestFit="1" customWidth="1"/>
    <col min="3" max="4" width="16.26953125" customWidth="1"/>
    <col min="5" max="5" width="12.7265625" style="15" customWidth="1"/>
    <col min="6" max="6" width="13.54296875" customWidth="1"/>
    <col min="7" max="7" width="11.1796875" customWidth="1"/>
    <col min="8" max="8" width="12.26953125" customWidth="1"/>
    <col min="9" max="9" width="21.453125" customWidth="1"/>
    <col min="10" max="10" width="26.7265625" customWidth="1"/>
  </cols>
  <sheetData>
    <row r="3" spans="2:10" x14ac:dyDescent="0.35">
      <c r="B3" s="1" t="s">
        <v>276</v>
      </c>
      <c r="C3" s="1" t="s">
        <v>243</v>
      </c>
      <c r="D3" s="1" t="s">
        <v>277</v>
      </c>
      <c r="E3" s="13" t="s">
        <v>40</v>
      </c>
      <c r="F3" s="1" t="s">
        <v>308</v>
      </c>
      <c r="G3" s="1" t="s">
        <v>309</v>
      </c>
      <c r="H3" s="1" t="s">
        <v>310</v>
      </c>
      <c r="I3" s="1" t="s">
        <v>312</v>
      </c>
      <c r="J3" s="1" t="s">
        <v>146</v>
      </c>
    </row>
    <row r="4" spans="2:10" x14ac:dyDescent="0.35">
      <c r="B4" s="2" t="s">
        <v>278</v>
      </c>
      <c r="C4" s="2" t="s">
        <v>246</v>
      </c>
      <c r="D4" s="12">
        <v>45664</v>
      </c>
      <c r="E4" s="14">
        <v>0</v>
      </c>
      <c r="F4" s="16" t="str">
        <f>VLOOKUP(C4,peminjaman!B:B,1,0)</f>
        <v>P001</v>
      </c>
      <c r="G4" s="15">
        <f>D4-VLOOKUP(C4,peminjaman!B:E,4,0)</f>
        <v>6</v>
      </c>
      <c r="H4" s="11">
        <f>VLOOKUP(C4,peminjaman!B:F,5,0)</f>
        <v>45665</v>
      </c>
      <c r="I4" t="str">
        <f>VLOOKUP(VLOOKUP(C4,peminjaman!B:C,2,0),anggota!B:C,2,0)</f>
        <v>Budi Santoso</v>
      </c>
      <c r="J4" t="str">
        <f>VLOOKUP(VLOOKUP(C4,peminjaman!B:D,3,0),buku!B:C,2,0)</f>
        <v>Jaringan Komputer</v>
      </c>
    </row>
    <row r="5" spans="2:10" x14ac:dyDescent="0.35">
      <c r="B5" s="2" t="s">
        <v>279</v>
      </c>
      <c r="C5" s="2" t="s">
        <v>247</v>
      </c>
      <c r="D5" s="12">
        <v>45667</v>
      </c>
      <c r="E5" s="14">
        <v>0</v>
      </c>
      <c r="F5" s="16" t="str">
        <f>VLOOKUP(C5,peminjaman!B:B,1,0)</f>
        <v>P002</v>
      </c>
      <c r="G5" s="15">
        <f>D5-VLOOKUP(C5,peminjaman!B:E,4,0)</f>
        <v>8</v>
      </c>
      <c r="H5" s="11">
        <f>VLOOKUP(C5,peminjaman!B:F,5,0)</f>
        <v>45666</v>
      </c>
      <c r="I5" t="str">
        <f>VLOOKUP(VLOOKUP(C5,peminjaman!B:C,2,0),anggota!B:C,2,0)</f>
        <v>Siti Aminah</v>
      </c>
      <c r="J5" t="str">
        <f>VLOOKUP(VLOOKUP(C5,peminjaman!B:D,3,0),buku!B:C,2,0)</f>
        <v>Statistika Untuk Pemula</v>
      </c>
    </row>
    <row r="6" spans="2:10" x14ac:dyDescent="0.35">
      <c r="B6" s="2" t="s">
        <v>280</v>
      </c>
      <c r="C6" s="2" t="s">
        <v>248</v>
      </c>
      <c r="D6" s="12">
        <v>45669</v>
      </c>
      <c r="E6" s="14">
        <v>2000</v>
      </c>
      <c r="F6" s="16" t="str">
        <f>VLOOKUP(C6,peminjaman!B:B,1,0)</f>
        <v>P003</v>
      </c>
      <c r="G6" s="15">
        <f>D6-VLOOKUP(C6,peminjaman!B:E,4,0)</f>
        <v>9</v>
      </c>
      <c r="H6" s="11">
        <f>VLOOKUP(C6,peminjaman!B:F,5,0)</f>
        <v>45667</v>
      </c>
      <c r="I6" t="str">
        <f>VLOOKUP(VLOOKUP(C6,peminjaman!B:C,2,0),anggota!B:C,2,0)</f>
        <v>Andi Pratama</v>
      </c>
      <c r="J6" t="str">
        <f>VLOOKUP(VLOOKUP(C6,peminjaman!B:D,3,0),buku!B:C,2,0)</f>
        <v>Algoritma &amp; Struktur Data</v>
      </c>
    </row>
    <row r="7" spans="2:10" x14ac:dyDescent="0.35">
      <c r="B7" s="2" t="s">
        <v>281</v>
      </c>
      <c r="C7" s="2" t="s">
        <v>249</v>
      </c>
      <c r="D7" s="12">
        <v>45668</v>
      </c>
      <c r="E7" s="14">
        <v>0</v>
      </c>
      <c r="F7" s="16" t="str">
        <f>VLOOKUP(C7,peminjaman!B:B,1,0)</f>
        <v>P004</v>
      </c>
      <c r="G7" s="15">
        <f>D7-VLOOKUP(C7,peminjaman!B:E,4,0)</f>
        <v>7</v>
      </c>
      <c r="H7" s="11">
        <f>VLOOKUP(C7,peminjaman!B:F,5,0)</f>
        <v>45668</v>
      </c>
      <c r="I7" t="str">
        <f>VLOOKUP(VLOOKUP(C7,peminjaman!B:C,2,0),anggota!B:C,2,0)</f>
        <v>Rina Kurnia</v>
      </c>
      <c r="J7" t="str">
        <f>VLOOKUP(VLOOKUP(C7,peminjaman!B:D,3,0),buku!B:C,2,0)</f>
        <v>Sistem Operasi</v>
      </c>
    </row>
    <row r="8" spans="2:10" x14ac:dyDescent="0.35">
      <c r="B8" s="2" t="s">
        <v>282</v>
      </c>
      <c r="C8" s="2" t="s">
        <v>250</v>
      </c>
      <c r="D8" s="12">
        <v>45672</v>
      </c>
      <c r="E8" s="14">
        <v>3000</v>
      </c>
      <c r="F8" s="16" t="str">
        <f>VLOOKUP(C8,peminjaman!B:B,1,0)</f>
        <v>P005</v>
      </c>
      <c r="G8" s="15">
        <f>D8-VLOOKUP(C8,peminjaman!B:E,4,0)</f>
        <v>10</v>
      </c>
      <c r="H8" s="11">
        <f>VLOOKUP(C8,peminjaman!B:F,5,0)</f>
        <v>45669</v>
      </c>
      <c r="I8" t="str">
        <f>VLOOKUP(VLOOKUP(C8,peminjaman!B:C,2,0),anggota!B:C,2,0)</f>
        <v>Joko Widodo</v>
      </c>
      <c r="J8" t="str">
        <f>VLOOKUP(VLOOKUP(C8,peminjaman!B:D,3,0),buku!B:C,2,0)</f>
        <v>Machine Learning Dasar</v>
      </c>
    </row>
    <row r="9" spans="2:10" x14ac:dyDescent="0.35">
      <c r="B9" s="2" t="s">
        <v>283</v>
      </c>
      <c r="C9" s="2" t="s">
        <v>251</v>
      </c>
      <c r="D9" s="12">
        <v>45669</v>
      </c>
      <c r="E9" s="14">
        <v>0</v>
      </c>
      <c r="F9" s="16" t="str">
        <f>VLOOKUP(C9,peminjaman!B:B,1,0)</f>
        <v>P006</v>
      </c>
      <c r="G9" s="15">
        <f>D9-VLOOKUP(C9,peminjaman!B:E,4,0)</f>
        <v>6</v>
      </c>
      <c r="H9" s="11">
        <f>VLOOKUP(C9,peminjaman!B:F,5,0)</f>
        <v>45670</v>
      </c>
      <c r="I9" t="str">
        <f>VLOOKUP(VLOOKUP(C9,peminjaman!B:C,2,0),anggota!B:C,2,0)</f>
        <v>Maria Fransiska</v>
      </c>
      <c r="J9" t="str">
        <f>VLOOKUP(VLOOKUP(C9,peminjaman!B:D,3,0),buku!B:C,2,0)</f>
        <v>Administrasi Bisnis</v>
      </c>
    </row>
    <row r="10" spans="2:10" x14ac:dyDescent="0.35">
      <c r="B10" s="2" t="s">
        <v>284</v>
      </c>
      <c r="C10" s="2" t="s">
        <v>252</v>
      </c>
      <c r="D10" s="12">
        <v>45673</v>
      </c>
      <c r="E10" s="14">
        <v>2000</v>
      </c>
      <c r="F10" s="16" t="str">
        <f>VLOOKUP(C10,peminjaman!B:B,1,0)</f>
        <v>P007</v>
      </c>
      <c r="G10" s="15">
        <f>D10-VLOOKUP(C10,peminjaman!B:E,4,0)</f>
        <v>9</v>
      </c>
      <c r="H10" s="11">
        <f>VLOOKUP(C10,peminjaman!B:F,5,0)</f>
        <v>45671</v>
      </c>
      <c r="I10" t="str">
        <f>VLOOKUP(VLOOKUP(C10,peminjaman!B:C,2,0),anggota!B:C,2,0)</f>
        <v>Adi Saputra</v>
      </c>
      <c r="J10" t="str">
        <f>VLOOKUP(VLOOKUP(C10,peminjaman!B:D,3,0),buku!B:C,2,0)</f>
        <v>Dasar Pemrograman Java</v>
      </c>
    </row>
    <row r="11" spans="2:10" x14ac:dyDescent="0.35">
      <c r="B11" s="2" t="s">
        <v>285</v>
      </c>
      <c r="C11" s="2" t="s">
        <v>253</v>
      </c>
      <c r="D11" s="12">
        <v>45671</v>
      </c>
      <c r="E11" s="14">
        <v>0</v>
      </c>
      <c r="F11" s="16" t="str">
        <f>VLOOKUP(C11,peminjaman!B:B,1,0)</f>
        <v>P008</v>
      </c>
      <c r="G11" s="15">
        <f>D11-VLOOKUP(C11,peminjaman!B:E,4,0)</f>
        <v>6</v>
      </c>
      <c r="H11" s="11">
        <f>VLOOKUP(C11,peminjaman!B:F,5,0)</f>
        <v>45672</v>
      </c>
      <c r="I11" t="str">
        <f>VLOOKUP(VLOOKUP(C11,peminjaman!B:C,2,0),anggota!B:C,2,0)</f>
        <v>Nur Aisyah</v>
      </c>
      <c r="J11" t="str">
        <f>VLOOKUP(VLOOKUP(C11,peminjaman!B:D,3,0),buku!B:C,2,0)</f>
        <v>Pemrograman Python Dasar</v>
      </c>
    </row>
    <row r="12" spans="2:10" x14ac:dyDescent="0.35">
      <c r="B12" s="2" t="s">
        <v>286</v>
      </c>
      <c r="C12" s="2" t="s">
        <v>254</v>
      </c>
      <c r="D12" s="12">
        <v>45675</v>
      </c>
      <c r="E12" s="14">
        <v>2000</v>
      </c>
      <c r="F12" s="16" t="str">
        <f>VLOOKUP(C12,peminjaman!B:B,1,0)</f>
        <v>P009</v>
      </c>
      <c r="G12" s="15">
        <f>D12-VLOOKUP(C12,peminjaman!B:E,4,0)</f>
        <v>9</v>
      </c>
      <c r="H12" s="11">
        <f>VLOOKUP(C12,peminjaman!B:F,5,0)</f>
        <v>45673</v>
      </c>
      <c r="I12" t="str">
        <f>VLOOKUP(VLOOKUP(C12,peminjaman!B:C,2,0),anggota!B:C,2,0)</f>
        <v>Hendra Wijaya</v>
      </c>
      <c r="J12" t="str">
        <f>VLOOKUP(VLOOKUP(C12,peminjaman!B:D,3,0),buku!B:C,2,0)</f>
        <v>Perancangan Basis Data</v>
      </c>
    </row>
    <row r="13" spans="2:10" x14ac:dyDescent="0.35">
      <c r="B13" s="2" t="s">
        <v>287</v>
      </c>
      <c r="C13" s="2" t="s">
        <v>255</v>
      </c>
      <c r="D13" s="12">
        <v>45674</v>
      </c>
      <c r="E13" s="14">
        <v>0</v>
      </c>
      <c r="F13" s="16" t="str">
        <f>VLOOKUP(C13,peminjaman!B:B,1,0)</f>
        <v>P010</v>
      </c>
      <c r="G13" s="15">
        <f>D13-VLOOKUP(C13,peminjaman!B:E,4,0)</f>
        <v>7</v>
      </c>
      <c r="H13" s="11">
        <f>VLOOKUP(C13,peminjaman!B:F,5,0)</f>
        <v>45674</v>
      </c>
      <c r="I13" t="str">
        <f>VLOOKUP(VLOOKUP(C13,peminjaman!B:C,2,0),anggota!B:C,2,0)</f>
        <v>Dina Marlina</v>
      </c>
      <c r="J13" t="str">
        <f>VLOOKUP(VLOOKUP(C13,peminjaman!B:D,3,0),buku!B:C,2,0)</f>
        <v>Pemrograman Web Modern</v>
      </c>
    </row>
    <row r="14" spans="2:10" x14ac:dyDescent="0.35">
      <c r="B14" s="2" t="s">
        <v>288</v>
      </c>
      <c r="C14" s="2" t="s">
        <v>256</v>
      </c>
      <c r="D14" s="12">
        <v>45677</v>
      </c>
      <c r="E14" s="14">
        <v>2000</v>
      </c>
      <c r="F14" s="16" t="str">
        <f>VLOOKUP(C14,peminjaman!B:B,1,0)</f>
        <v>P011</v>
      </c>
      <c r="G14" s="15">
        <f>D14-VLOOKUP(C14,peminjaman!B:E,4,0)</f>
        <v>9</v>
      </c>
      <c r="H14" s="11">
        <f>VLOOKUP(C14,peminjaman!B:F,5,0)</f>
        <v>45675</v>
      </c>
      <c r="I14" t="str">
        <f>VLOOKUP(VLOOKUP(C14,peminjaman!B:C,2,0),anggota!B:C,2,0)</f>
        <v>Fajar Nugroho</v>
      </c>
      <c r="J14" t="str">
        <f>VLOOKUP(VLOOKUP(C14,peminjaman!B:D,3,0),buku!B:C,2,0)</f>
        <v>Komunikasi Bisnis</v>
      </c>
    </row>
    <row r="15" spans="2:10" x14ac:dyDescent="0.35">
      <c r="B15" s="2" t="s">
        <v>289</v>
      </c>
      <c r="C15" s="2" t="s">
        <v>257</v>
      </c>
      <c r="D15" s="12">
        <v>45675</v>
      </c>
      <c r="E15" s="14">
        <v>0</v>
      </c>
      <c r="F15" s="16" t="str">
        <f>VLOOKUP(C15,peminjaman!B:B,1,0)</f>
        <v>P012</v>
      </c>
      <c r="G15" s="15">
        <f>D15-VLOOKUP(C15,peminjaman!B:E,4,0)</f>
        <v>6</v>
      </c>
      <c r="H15" s="11">
        <f>VLOOKUP(C15,peminjaman!B:F,5,0)</f>
        <v>45676</v>
      </c>
      <c r="I15" t="str">
        <f>VLOOKUP(VLOOKUP(C15,peminjaman!B:C,2,0),anggota!B:C,2,0)</f>
        <v>Lestari Wulandari</v>
      </c>
      <c r="J15" t="str">
        <f>VLOOKUP(VLOOKUP(C15,peminjaman!B:D,3,0),buku!B:C,2,0)</f>
        <v>Manajemen Basis Data</v>
      </c>
    </row>
    <row r="16" spans="2:10" x14ac:dyDescent="0.35">
      <c r="B16" s="2" t="s">
        <v>290</v>
      </c>
      <c r="C16" s="2" t="s">
        <v>258</v>
      </c>
      <c r="D16" s="12">
        <v>45679</v>
      </c>
      <c r="E16" s="14">
        <v>2000</v>
      </c>
      <c r="F16" s="16" t="str">
        <f>VLOOKUP(C16,peminjaman!B:B,1,0)</f>
        <v>P013</v>
      </c>
      <c r="G16" s="15">
        <f>D16-VLOOKUP(C16,peminjaman!B:E,4,0)</f>
        <v>9</v>
      </c>
      <c r="H16" s="11">
        <f>VLOOKUP(C16,peminjaman!B:F,5,0)</f>
        <v>45677</v>
      </c>
      <c r="I16" t="str">
        <f>VLOOKUP(VLOOKUP(C16,peminjaman!B:C,2,0),anggota!B:C,2,0)</f>
        <v>Aldi Firmansyah</v>
      </c>
      <c r="J16" t="str">
        <f>VLOOKUP(VLOOKUP(C16,peminjaman!B:D,3,0),buku!B:C,2,0)</f>
        <v>Big Data Analytics</v>
      </c>
    </row>
    <row r="17" spans="2:10" x14ac:dyDescent="0.35">
      <c r="B17" s="2" t="s">
        <v>291</v>
      </c>
      <c r="C17" s="2" t="s">
        <v>259</v>
      </c>
      <c r="D17" s="12">
        <v>45677</v>
      </c>
      <c r="E17" s="14">
        <v>0</v>
      </c>
      <c r="F17" s="16" t="str">
        <f>VLOOKUP(C17,peminjaman!B:B,1,0)</f>
        <v>P014</v>
      </c>
      <c r="G17" s="15">
        <f>D17-VLOOKUP(C17,peminjaman!B:E,4,0)</f>
        <v>6</v>
      </c>
      <c r="H17" s="11">
        <f>VLOOKUP(C17,peminjaman!B:F,5,0)</f>
        <v>45678</v>
      </c>
      <c r="I17" t="str">
        <f>VLOOKUP(VLOOKUP(C17,peminjaman!B:C,2,0),anggota!B:C,2,0)</f>
        <v>Putri Sukma</v>
      </c>
      <c r="J17" t="str">
        <f>VLOOKUP(VLOOKUP(C17,peminjaman!B:D,3,0),buku!B:C,2,0)</f>
        <v>Dasar-Dasar Akuntansi</v>
      </c>
    </row>
    <row r="18" spans="2:10" x14ac:dyDescent="0.35">
      <c r="B18" s="2" t="s">
        <v>292</v>
      </c>
      <c r="C18" s="2" t="s">
        <v>260</v>
      </c>
      <c r="D18" s="12">
        <v>45682</v>
      </c>
      <c r="E18" s="14">
        <v>3000</v>
      </c>
      <c r="F18" s="16" t="str">
        <f>VLOOKUP(C18,peminjaman!B:B,1,0)</f>
        <v>P015</v>
      </c>
      <c r="G18" s="15">
        <f>D18-VLOOKUP(C18,peminjaman!B:E,4,0)</f>
        <v>10</v>
      </c>
      <c r="H18" s="11">
        <f>VLOOKUP(C18,peminjaman!B:F,5,0)</f>
        <v>45679</v>
      </c>
      <c r="I18" t="str">
        <f>VLOOKUP(VLOOKUP(C18,peminjaman!B:C,2,0),anggota!B:C,2,0)</f>
        <v>Rahmat Hidayat</v>
      </c>
      <c r="J18" t="str">
        <f>VLOOKUP(VLOOKUP(C18,peminjaman!B:D,3,0),buku!B:C,2,0)</f>
        <v>Pemrograman Mobile Android</v>
      </c>
    </row>
    <row r="19" spans="2:10" x14ac:dyDescent="0.35">
      <c r="B19" s="2" t="s">
        <v>293</v>
      </c>
      <c r="C19" s="2" t="s">
        <v>261</v>
      </c>
      <c r="D19" s="12">
        <v>45678</v>
      </c>
      <c r="E19" s="14">
        <v>0</v>
      </c>
      <c r="F19" s="16" t="str">
        <f>VLOOKUP(C19,peminjaman!B:B,1,0)</f>
        <v>P016</v>
      </c>
      <c r="G19" s="15">
        <f>D19-VLOOKUP(C19,peminjaman!B:E,4,0)</f>
        <v>5</v>
      </c>
      <c r="H19" s="11">
        <f>VLOOKUP(C19,peminjaman!B:F,5,0)</f>
        <v>45680</v>
      </c>
      <c r="I19" t="str">
        <f>VLOOKUP(VLOOKUP(C19,peminjaman!B:C,2,0),anggota!B:C,2,0)</f>
        <v>Farah Nabila</v>
      </c>
      <c r="J19" t="str">
        <f>VLOOKUP(VLOOKUP(C19,peminjaman!B:D,3,0),buku!B:C,2,0)</f>
        <v>Metode Penelitian</v>
      </c>
    </row>
    <row r="20" spans="2:10" x14ac:dyDescent="0.35">
      <c r="B20" s="2" t="s">
        <v>294</v>
      </c>
      <c r="C20" s="2" t="s">
        <v>262</v>
      </c>
      <c r="D20" s="12">
        <v>45683</v>
      </c>
      <c r="E20" s="14">
        <v>2000</v>
      </c>
      <c r="F20" s="16" t="str">
        <f>VLOOKUP(C20,peminjaman!B:B,1,0)</f>
        <v>P017</v>
      </c>
      <c r="G20" s="15">
        <f>D20-VLOOKUP(C20,peminjaman!B:E,4,0)</f>
        <v>9</v>
      </c>
      <c r="H20" s="11">
        <f>VLOOKUP(C20,peminjaman!B:F,5,0)</f>
        <v>45681</v>
      </c>
      <c r="I20" t="str">
        <f>VLOOKUP(VLOOKUP(C20,peminjaman!B:C,2,0),anggota!B:C,2,0)</f>
        <v>Daniel Prakoso</v>
      </c>
      <c r="J20" t="str">
        <f>VLOOKUP(VLOOKUP(C20,peminjaman!B:D,3,0),buku!B:C,2,0)</f>
        <v>Data Mining dengan Python</v>
      </c>
    </row>
    <row r="21" spans="2:10" x14ac:dyDescent="0.35">
      <c r="B21" s="2" t="s">
        <v>295</v>
      </c>
      <c r="C21" s="2" t="s">
        <v>263</v>
      </c>
      <c r="D21" s="12">
        <v>45681</v>
      </c>
      <c r="E21" s="14">
        <v>0</v>
      </c>
      <c r="F21" s="16" t="str">
        <f>VLOOKUP(C21,peminjaman!B:B,1,0)</f>
        <v>P018</v>
      </c>
      <c r="G21" s="15">
        <f>D21-VLOOKUP(C21,peminjaman!B:E,4,0)</f>
        <v>6</v>
      </c>
      <c r="H21" s="11">
        <f>VLOOKUP(C21,peminjaman!B:F,5,0)</f>
        <v>45682</v>
      </c>
      <c r="I21" t="str">
        <f>VLOOKUP(VLOOKUP(C21,peminjaman!B:C,2,0),anggota!B:C,2,0)</f>
        <v>Monalisa Hutapea</v>
      </c>
      <c r="J21" t="str">
        <f>VLOOKUP(VLOOKUP(C21,peminjaman!B:D,3,0),buku!B:C,2,0)</f>
        <v>Sistem Informasi Manajemen</v>
      </c>
    </row>
    <row r="22" spans="2:10" x14ac:dyDescent="0.35">
      <c r="B22" s="2" t="s">
        <v>296</v>
      </c>
      <c r="C22" s="2" t="s">
        <v>264</v>
      </c>
      <c r="D22" s="12">
        <v>45684</v>
      </c>
      <c r="E22" s="14">
        <v>1000</v>
      </c>
      <c r="F22" s="16" t="str">
        <f>VLOOKUP(C22,peminjaman!B:B,1,0)</f>
        <v>P019</v>
      </c>
      <c r="G22" s="15">
        <f>D22-VLOOKUP(C22,peminjaman!B:E,4,0)</f>
        <v>8</v>
      </c>
      <c r="H22" s="11">
        <f>VLOOKUP(C22,peminjaman!B:F,5,0)</f>
        <v>45683</v>
      </c>
      <c r="I22" t="str">
        <f>VLOOKUP(VLOOKUP(C22,peminjaman!B:C,2,0),anggota!B:C,2,0)</f>
        <v>Wahyu Hermawan</v>
      </c>
      <c r="J22" t="str">
        <f>VLOOKUP(VLOOKUP(C22,peminjaman!B:D,3,0),buku!B:C,2,0)</f>
        <v>Manajemen Keuangan</v>
      </c>
    </row>
    <row r="23" spans="2:10" x14ac:dyDescent="0.35">
      <c r="B23" s="2" t="s">
        <v>297</v>
      </c>
      <c r="C23" s="2" t="s">
        <v>265</v>
      </c>
      <c r="D23" s="12">
        <v>45685</v>
      </c>
      <c r="E23" s="14">
        <v>1000</v>
      </c>
      <c r="F23" s="16" t="str">
        <f>VLOOKUP(C23,peminjaman!B:B,1,0)</f>
        <v>P020</v>
      </c>
      <c r="G23" s="15">
        <f>D23-VLOOKUP(C23,peminjaman!B:E,4,0)</f>
        <v>8</v>
      </c>
      <c r="H23" s="11">
        <f>VLOOKUP(C23,peminjaman!B:F,5,0)</f>
        <v>45684</v>
      </c>
      <c r="I23" t="str">
        <f>VLOOKUP(VLOOKUP(C23,peminjaman!B:C,2,0),anggota!B:C,2,0)</f>
        <v>Syahrul Ramadhan</v>
      </c>
      <c r="J23" t="str">
        <f>VLOOKUP(VLOOKUP(C23,peminjaman!B:D,3,0),buku!B:C,2,0)</f>
        <v>Audit Sistem Informasi</v>
      </c>
    </row>
    <row r="24" spans="2:10" x14ac:dyDescent="0.35">
      <c r="B24" s="2" t="s">
        <v>298</v>
      </c>
      <c r="C24" s="2" t="s">
        <v>266</v>
      </c>
      <c r="D24" s="12">
        <v>45687</v>
      </c>
      <c r="E24" s="14">
        <v>2000</v>
      </c>
      <c r="F24" s="16" t="str">
        <f>VLOOKUP(C24,peminjaman!B:B,1,0)</f>
        <v>P021</v>
      </c>
      <c r="G24" s="15">
        <f>D24-VLOOKUP(C24,peminjaman!B:E,4,0)</f>
        <v>9</v>
      </c>
      <c r="H24" s="11">
        <f>VLOOKUP(C24,peminjaman!B:F,5,0)</f>
        <v>45685</v>
      </c>
      <c r="I24" t="str">
        <f>VLOOKUP(VLOOKUP(C24,peminjaman!B:C,2,0),anggota!B:C,2,0)</f>
        <v>Eka Purnama</v>
      </c>
      <c r="J24" t="str">
        <f>VLOOKUP(VLOOKUP(C24,peminjaman!B:D,3,0),buku!B:C,2,0)</f>
        <v>Pengantar Kecerdasan Buatan</v>
      </c>
    </row>
    <row r="25" spans="2:10" x14ac:dyDescent="0.35">
      <c r="B25" s="2" t="s">
        <v>299</v>
      </c>
      <c r="C25" s="2" t="s">
        <v>267</v>
      </c>
      <c r="D25" s="12">
        <v>45688</v>
      </c>
      <c r="E25" s="14">
        <v>2000</v>
      </c>
      <c r="F25" s="16" t="str">
        <f>VLOOKUP(C25,peminjaman!B:B,1,0)</f>
        <v>P022</v>
      </c>
      <c r="G25" s="15">
        <f>D25-VLOOKUP(C25,peminjaman!B:E,4,0)</f>
        <v>9</v>
      </c>
      <c r="H25" s="11">
        <f>VLOOKUP(C25,peminjaman!B:F,5,0)</f>
        <v>45686</v>
      </c>
      <c r="I25" t="str">
        <f>VLOOKUP(VLOOKUP(C25,peminjaman!B:C,2,0),anggota!B:C,2,0)</f>
        <v>Ridho Saputra</v>
      </c>
      <c r="J25" t="str">
        <f>VLOOKUP(VLOOKUP(C25,peminjaman!B:D,3,0),buku!B:C,2,0)</f>
        <v>Pengantar Manajemen</v>
      </c>
    </row>
    <row r="26" spans="2:10" x14ac:dyDescent="0.35">
      <c r="B26" s="2" t="s">
        <v>300</v>
      </c>
      <c r="C26" s="2" t="s">
        <v>268</v>
      </c>
      <c r="D26" s="12">
        <v>45690</v>
      </c>
      <c r="E26" s="14">
        <v>3000</v>
      </c>
      <c r="F26" s="16" t="str">
        <f>VLOOKUP(C26,peminjaman!B:B,1,0)</f>
        <v>P023</v>
      </c>
      <c r="G26" s="15">
        <f>D26-VLOOKUP(C26,peminjaman!B:E,4,0)</f>
        <v>10</v>
      </c>
      <c r="H26" s="11">
        <f>VLOOKUP(C26,peminjaman!B:F,5,0)</f>
        <v>45687</v>
      </c>
      <c r="I26" t="str">
        <f>VLOOKUP(VLOOKUP(C26,peminjaman!B:C,2,0),anggota!B:C,2,0)</f>
        <v>Nabila Zahra</v>
      </c>
      <c r="J26" t="str">
        <f>VLOOKUP(VLOOKUP(C26,peminjaman!B:D,3,0),buku!B:C,2,0)</f>
        <v>Bahasa Indonesia Profesional</v>
      </c>
    </row>
    <row r="27" spans="2:10" x14ac:dyDescent="0.35">
      <c r="B27" s="2" t="s">
        <v>301</v>
      </c>
      <c r="C27" s="2" t="s">
        <v>269</v>
      </c>
      <c r="D27" s="12">
        <v>45689</v>
      </c>
      <c r="E27" s="14">
        <v>1000</v>
      </c>
      <c r="F27" s="16" t="str">
        <f>VLOOKUP(C27,peminjaman!B:B,1,0)</f>
        <v>P024</v>
      </c>
      <c r="G27" s="15">
        <f>D27-VLOOKUP(C27,peminjaman!B:E,4,0)</f>
        <v>8</v>
      </c>
      <c r="H27" s="11">
        <f>VLOOKUP(C27,peminjaman!B:F,5,0)</f>
        <v>45688</v>
      </c>
      <c r="I27" t="str">
        <f>VLOOKUP(VLOOKUP(C27,peminjaman!B:C,2,0),anggota!B:C,2,0)</f>
        <v>Dimas Putra</v>
      </c>
      <c r="J27" t="str">
        <f>VLOOKUP(VLOOKUP(C27,peminjaman!B:D,3,0),buku!B:C,2,0)</f>
        <v>Matematika Diskrit</v>
      </c>
    </row>
    <row r="28" spans="2:10" x14ac:dyDescent="0.35">
      <c r="B28" s="2" t="s">
        <v>302</v>
      </c>
      <c r="C28" s="2" t="s">
        <v>270</v>
      </c>
      <c r="D28" s="12">
        <v>45691</v>
      </c>
      <c r="E28" s="14">
        <v>2000</v>
      </c>
      <c r="F28" s="16" t="str">
        <f>VLOOKUP(C28,peminjaman!B:B,1,0)</f>
        <v>P025</v>
      </c>
      <c r="G28" s="15">
        <f>D28-VLOOKUP(C28,peminjaman!B:E,4,0)</f>
        <v>9</v>
      </c>
      <c r="H28" s="11">
        <f>VLOOKUP(C28,peminjaman!B:F,5,0)</f>
        <v>45689</v>
      </c>
      <c r="I28" t="str">
        <f>VLOOKUP(VLOOKUP(C28,peminjaman!B:C,2,0),anggota!B:C,2,0)</f>
        <v>Amanda Larasati</v>
      </c>
      <c r="J28" t="str">
        <f>VLOOKUP(VLOOKUP(C28,peminjaman!B:D,3,0),buku!B:C,2,0)</f>
        <v>Sistem Pendukung Keputusan</v>
      </c>
    </row>
    <row r="29" spans="2:10" x14ac:dyDescent="0.35">
      <c r="B29" s="2" t="s">
        <v>303</v>
      </c>
      <c r="C29" s="2" t="s">
        <v>271</v>
      </c>
      <c r="D29" s="12">
        <v>45694</v>
      </c>
      <c r="E29" s="14">
        <v>4000</v>
      </c>
      <c r="F29" s="16" t="str">
        <f>VLOOKUP(C29,peminjaman!B:B,1,0)</f>
        <v>P026</v>
      </c>
      <c r="G29" s="15">
        <f>D29-VLOOKUP(C29,peminjaman!B:E,4,0)</f>
        <v>11</v>
      </c>
      <c r="H29" s="11">
        <f>VLOOKUP(C29,peminjaman!B:F,5,0)</f>
        <v>45690</v>
      </c>
      <c r="I29" t="str">
        <f>VLOOKUP(VLOOKUP(C29,peminjaman!B:C,2,0),anggota!B:C,2,0)</f>
        <v>Kevin Jonathan</v>
      </c>
      <c r="J29" t="str">
        <f>VLOOKUP(VLOOKUP(C29,peminjaman!B:D,3,0),buku!B:C,2,0)</f>
        <v>Logika Informatika</v>
      </c>
    </row>
    <row r="30" spans="2:10" x14ac:dyDescent="0.35">
      <c r="B30" s="2" t="s">
        <v>304</v>
      </c>
      <c r="C30" s="2" t="s">
        <v>272</v>
      </c>
      <c r="D30" s="12">
        <v>45693</v>
      </c>
      <c r="E30" s="14">
        <v>2000</v>
      </c>
      <c r="F30" s="16" t="str">
        <f>VLOOKUP(C30,peminjaman!B:B,1,0)</f>
        <v>P027</v>
      </c>
      <c r="G30" s="15">
        <f>D30-VLOOKUP(C30,peminjaman!B:E,4,0)</f>
        <v>9</v>
      </c>
      <c r="H30" s="11">
        <f>VLOOKUP(C30,peminjaman!B:F,5,0)</f>
        <v>45691</v>
      </c>
      <c r="I30" t="str">
        <f>VLOOKUP(VLOOKUP(C30,peminjaman!B:C,2,0),anggota!B:C,2,0)</f>
        <v>Gilang Mahendra</v>
      </c>
      <c r="J30" t="str">
        <f>VLOOKUP(VLOOKUP(C30,peminjaman!B:D,3,0),buku!B:C,2,0)</f>
        <v>E-Commerce Modern</v>
      </c>
    </row>
    <row r="31" spans="2:10" x14ac:dyDescent="0.35">
      <c r="B31" s="2" t="s">
        <v>305</v>
      </c>
      <c r="C31" s="2" t="s">
        <v>273</v>
      </c>
      <c r="D31" s="12">
        <v>45694</v>
      </c>
      <c r="E31" s="14">
        <v>2000</v>
      </c>
      <c r="F31" s="16" t="str">
        <f>VLOOKUP(C31,peminjaman!B:B,1,0)</f>
        <v>P028</v>
      </c>
      <c r="G31" s="15">
        <f>D31-VLOOKUP(C31,peminjaman!B:E,4,0)</f>
        <v>9</v>
      </c>
      <c r="H31" s="11">
        <f>VLOOKUP(C31,peminjaman!B:F,5,0)</f>
        <v>45692</v>
      </c>
      <c r="I31" t="str">
        <f>VLOOKUP(VLOOKUP(C31,peminjaman!B:C,2,0),anggota!B:C,2,0)</f>
        <v>Hafizh Alamsyah</v>
      </c>
      <c r="J31" t="str">
        <f>VLOOKUP(VLOOKUP(C31,peminjaman!B:D,3,0),buku!B:C,2,0)</f>
        <v>Desain Antarmuka Pengguna</v>
      </c>
    </row>
    <row r="32" spans="2:10" x14ac:dyDescent="0.35">
      <c r="B32" s="2" t="s">
        <v>306</v>
      </c>
      <c r="C32" s="2" t="s">
        <v>274</v>
      </c>
      <c r="D32" s="12">
        <v>45692</v>
      </c>
      <c r="E32" s="14">
        <v>0</v>
      </c>
      <c r="F32" s="16" t="str">
        <f>VLOOKUP(C32,peminjaman!B:B,1,0)</f>
        <v>P029</v>
      </c>
      <c r="G32" s="15">
        <f>D32-VLOOKUP(C32,peminjaman!B:E,4,0)</f>
        <v>6</v>
      </c>
      <c r="H32" s="11">
        <f>VLOOKUP(C32,peminjaman!B:F,5,0)</f>
        <v>45693</v>
      </c>
      <c r="I32" t="str">
        <f>VLOOKUP(VLOOKUP(C32,peminjaman!B:C,2,0),anggota!B:C,2,0)</f>
        <v>Via Andriana</v>
      </c>
      <c r="J32" t="str">
        <f>VLOOKUP(VLOOKUP(C32,peminjaman!B:D,3,0),buku!B:C,2,0)</f>
        <v>Statistika Lanjut</v>
      </c>
    </row>
    <row r="33" spans="2:10" x14ac:dyDescent="0.35">
      <c r="B33" s="2" t="s">
        <v>307</v>
      </c>
      <c r="C33" s="2" t="s">
        <v>275</v>
      </c>
      <c r="D33" s="12">
        <v>45698</v>
      </c>
      <c r="E33" s="14">
        <v>4000</v>
      </c>
      <c r="F33" s="16" t="str">
        <f>VLOOKUP(C33,peminjaman!B:B,1,0)</f>
        <v>P030</v>
      </c>
      <c r="G33" s="15">
        <f>D33-VLOOKUP(C33,peminjaman!B:E,4,0)</f>
        <v>11</v>
      </c>
      <c r="H33" s="11">
        <f>VLOOKUP(C33,peminjaman!B:F,5,0)</f>
        <v>45694</v>
      </c>
      <c r="I33" t="str">
        <f>VLOOKUP(VLOOKUP(C33,peminjaman!B:C,2,0),anggota!B:C,2,0)</f>
        <v>Prasetyo Dwi</v>
      </c>
      <c r="J33" t="str">
        <f>VLOOKUP(VLOOKUP(C33,peminjaman!B:D,3,0),buku!B:C,2,0)</f>
        <v>Pengantar Teknologi Informasi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anggota</vt:lpstr>
      <vt:lpstr>buku</vt:lpstr>
      <vt:lpstr>peminjaman</vt:lpstr>
      <vt:lpstr>pengembalian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myPC</dc:creator>
  <cp:lastModifiedBy>myPC</cp:lastModifiedBy>
  <dcterms:created xsi:type="dcterms:W3CDTF">2025-12-09T12:02:28Z</dcterms:created>
  <dcterms:modified xsi:type="dcterms:W3CDTF">2025-12-09T12:52:24Z</dcterms:modified>
</cp:coreProperties>
</file>